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31500" windowHeight="19640" activeTab="0"/>
  </bookViews>
  <sheets>
    <sheet name="Addendum II" sheetId="1" r:id="rId1"/>
  </sheets>
  <externalReferences>
    <externalReference r:id="rId4"/>
    <externalReference r:id="rId5"/>
    <externalReference r:id="rId6"/>
  </externalReferences>
  <definedNames>
    <definedName name="_xlnm.Print_Area" localSheetId="0">'Addendum II'!$A$1:$M$398</definedName>
  </definedNames>
  <calcPr fullCalcOnLoad="1"/>
</workbook>
</file>

<file path=xl/sharedStrings.xml><?xml version="1.0" encoding="utf-8"?>
<sst xmlns="http://schemas.openxmlformats.org/spreadsheetml/2006/main" count="704" uniqueCount="55">
  <si>
    <t>Conc. (µg/mL) :</t>
  </si>
  <si>
    <t>ECBC</t>
  </si>
  <si>
    <t>SLS</t>
  </si>
  <si>
    <t>none</t>
  </si>
  <si>
    <t>ECBC-3T3 Ia 0#</t>
  </si>
  <si>
    <t>090602-1</t>
  </si>
  <si>
    <t>SLS-B(25ug NR/ml 1hr)</t>
  </si>
  <si>
    <t>090602-2</t>
  </si>
  <si>
    <t>SLS-B(50ug NR/ml 1hr)</t>
  </si>
  <si>
    <t>SLS-B(25ug NR/ml 3hr)</t>
  </si>
  <si>
    <t>2nd Chem. Code*:</t>
  </si>
  <si>
    <t>SLS-B(50ug NR/ml 3hr)</t>
  </si>
  <si>
    <t>C1</t>
  </si>
  <si>
    <t>C2</t>
  </si>
  <si>
    <t>C3</t>
  </si>
  <si>
    <t>C4</t>
  </si>
  <si>
    <t>C5</t>
  </si>
  <si>
    <t>C6</t>
  </si>
  <si>
    <t>C7</t>
  </si>
  <si>
    <t>C8</t>
  </si>
  <si>
    <t>A</t>
  </si>
  <si>
    <t>B</t>
  </si>
  <si>
    <t>C</t>
  </si>
  <si>
    <t>D</t>
  </si>
  <si>
    <t>E</t>
  </si>
  <si>
    <t>F</t>
  </si>
  <si>
    <t>G</t>
  </si>
  <si>
    <t>H</t>
  </si>
  <si>
    <t>Blank</t>
  </si>
  <si>
    <t xml:space="preserve">Mean Blank = </t>
  </si>
  <si>
    <t>96-WELL PLATE MAP</t>
  </si>
  <si>
    <r>
      <t>RAW ABSORBANCE DATA   (OD</t>
    </r>
    <r>
      <rPr>
        <sz val="8"/>
        <rFont val="Arial"/>
        <family val="2"/>
      </rPr>
      <t>540</t>
    </r>
    <r>
      <rPr>
        <sz val="12"/>
        <rFont val="Arial"/>
        <family val="2"/>
      </rPr>
      <t>)</t>
    </r>
  </si>
  <si>
    <r>
      <t>CORRECTED ABSORBANCE   (Sample OD</t>
    </r>
    <r>
      <rPr>
        <sz val="8"/>
        <rFont val="Arial"/>
        <family val="2"/>
      </rPr>
      <t>540</t>
    </r>
    <r>
      <rPr>
        <sz val="12"/>
        <rFont val="Arial"/>
        <family val="2"/>
      </rPr>
      <t xml:space="preserve"> - Mean Blank OD</t>
    </r>
    <r>
      <rPr>
        <sz val="8"/>
        <rFont val="Arial"/>
        <family val="2"/>
      </rPr>
      <t>540</t>
    </r>
    <r>
      <rPr>
        <sz val="12"/>
        <rFont val="Arial"/>
        <family val="2"/>
      </rPr>
      <t>)</t>
    </r>
  </si>
  <si>
    <t>VC1</t>
  </si>
  <si>
    <t>Mean Corr. OD :</t>
  </si>
  <si>
    <t>SD :</t>
  </si>
  <si>
    <t>% CV :</t>
  </si>
  <si>
    <t>VC2</t>
  </si>
  <si>
    <t>RELATIVE VIABILITY  (% OF VEHICLE CONTROL)</t>
  </si>
  <si>
    <t>% of Vehicle Control :</t>
  </si>
  <si>
    <t>Mean Vehicle Control :</t>
  </si>
  <si>
    <t>Mean VC - VC1 (%) :</t>
  </si>
  <si>
    <t>Mean VC - VC2 (%) :</t>
  </si>
  <si>
    <t>Mean Blank :</t>
  </si>
  <si>
    <t>Test Facility :</t>
  </si>
  <si>
    <t>Chemical Code :</t>
  </si>
  <si>
    <t>Experiment ID :</t>
  </si>
  <si>
    <t>96-Well Plate ID :</t>
  </si>
  <si>
    <t>Mean Absolute OD :</t>
  </si>
  <si>
    <t>Plate format conversion for importation into PRISM software</t>
  </si>
  <si>
    <t>row B</t>
  </si>
  <si>
    <t>row C</t>
  </si>
  <si>
    <t>row D</t>
  </si>
  <si>
    <t>Log Conc.</t>
  </si>
  <si>
    <t>Study Number.: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</si>
</sst>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/d"/>
    <numFmt numFmtId="167" formatCode="0.000"/>
    <numFmt numFmtId="168" formatCode="0.0000_)"/>
    <numFmt numFmtId="169" formatCode="0.0_)"/>
    <numFmt numFmtId="170" formatCode="0.00_)"/>
    <numFmt numFmtId="171" formatCode="0.000_)"/>
    <numFmt numFmtId="172" formatCode="0_)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color indexed="8"/>
      <name val="Arial"/>
      <family val="0"/>
    </font>
    <font>
      <sz val="11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.75"/>
      <color indexed="8"/>
      <name val="Arial"/>
      <family val="0"/>
    </font>
    <font>
      <b/>
      <sz val="12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167" fontId="3" fillId="0" borderId="11" xfId="0" applyNumberFormat="1" applyFont="1" applyBorder="1" applyAlignment="1">
      <alignment horizontal="center" vertical="top"/>
    </xf>
    <xf numFmtId="167" fontId="3" fillId="0" borderId="12" xfId="0" applyNumberFormat="1" applyFont="1" applyBorder="1" applyAlignment="1">
      <alignment horizontal="center" vertical="top"/>
    </xf>
    <xf numFmtId="167" fontId="3" fillId="0" borderId="13" xfId="0" applyNumberFormat="1" applyFont="1" applyBorder="1" applyAlignment="1">
      <alignment horizontal="center" vertical="top"/>
    </xf>
    <xf numFmtId="167" fontId="3" fillId="0" borderId="14" xfId="0" applyNumberFormat="1" applyFont="1" applyBorder="1" applyAlignment="1">
      <alignment horizontal="center" vertical="top"/>
    </xf>
    <xf numFmtId="167" fontId="3" fillId="0" borderId="15" xfId="0" applyNumberFormat="1" applyFont="1" applyBorder="1" applyAlignment="1">
      <alignment horizontal="center" vertical="top"/>
    </xf>
    <xf numFmtId="167" fontId="3" fillId="0" borderId="16" xfId="0" applyNumberFormat="1" applyFont="1" applyBorder="1" applyAlignment="1">
      <alignment horizontal="center" vertical="top"/>
    </xf>
    <xf numFmtId="167" fontId="3" fillId="0" borderId="26" xfId="0" applyNumberFormat="1" applyFont="1" applyBorder="1" applyAlignment="1">
      <alignment horizontal="center" vertical="top"/>
    </xf>
    <xf numFmtId="167" fontId="3" fillId="0" borderId="17" xfId="0" applyNumberFormat="1" applyFont="1" applyBorder="1" applyAlignment="1">
      <alignment horizontal="center" vertical="top"/>
    </xf>
    <xf numFmtId="167" fontId="3" fillId="0" borderId="18" xfId="0" applyNumberFormat="1" applyFont="1" applyBorder="1" applyAlignment="1">
      <alignment horizontal="center" vertical="top"/>
    </xf>
    <xf numFmtId="167" fontId="3" fillId="0" borderId="19" xfId="0" applyNumberFormat="1" applyFont="1" applyBorder="1" applyAlignment="1">
      <alignment horizontal="center" vertical="top"/>
    </xf>
    <xf numFmtId="167" fontId="3" fillId="0" borderId="0" xfId="0" applyNumberFormat="1" applyFont="1" applyBorder="1" applyAlignment="1">
      <alignment horizontal="center" vertical="top"/>
    </xf>
    <xf numFmtId="167" fontId="3" fillId="0" borderId="27" xfId="0" applyNumberFormat="1" applyFont="1" applyBorder="1" applyAlignment="1">
      <alignment horizontal="center" vertical="top"/>
    </xf>
    <xf numFmtId="167" fontId="3" fillId="0" borderId="20" xfId="0" applyNumberFormat="1" applyFont="1" applyBorder="1" applyAlignment="1">
      <alignment horizontal="center" vertical="top"/>
    </xf>
    <xf numFmtId="167" fontId="3" fillId="0" borderId="21" xfId="0" applyNumberFormat="1" applyFont="1" applyBorder="1" applyAlignment="1">
      <alignment horizontal="center" vertical="top"/>
    </xf>
    <xf numFmtId="167" fontId="3" fillId="0" borderId="22" xfId="0" applyNumberFormat="1" applyFont="1" applyBorder="1" applyAlignment="1">
      <alignment horizontal="center" vertical="top"/>
    </xf>
    <xf numFmtId="167" fontId="3" fillId="0" borderId="28" xfId="0" applyNumberFormat="1" applyFont="1" applyBorder="1" applyAlignment="1">
      <alignment horizontal="center" vertical="top"/>
    </xf>
    <xf numFmtId="167" fontId="3" fillId="0" borderId="23" xfId="0" applyNumberFormat="1" applyFont="1" applyBorder="1" applyAlignment="1">
      <alignment horizontal="center" vertical="top"/>
    </xf>
    <xf numFmtId="167" fontId="3" fillId="0" borderId="24" xfId="0" applyNumberFormat="1" applyFont="1" applyBorder="1" applyAlignment="1">
      <alignment horizontal="center" vertical="top"/>
    </xf>
    <xf numFmtId="167" fontId="3" fillId="0" borderId="25" xfId="0" applyNumberFormat="1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167" fontId="3" fillId="0" borderId="30" xfId="0" applyNumberFormat="1" applyFont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0" fontId="3" fillId="0" borderId="0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167" fontId="3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center" vertical="top"/>
    </xf>
    <xf numFmtId="165" fontId="3" fillId="0" borderId="16" xfId="0" applyNumberFormat="1" applyFont="1" applyBorder="1" applyAlignment="1">
      <alignment horizontal="center" vertical="top"/>
    </xf>
    <xf numFmtId="165" fontId="3" fillId="0" borderId="26" xfId="0" applyNumberFormat="1" applyFont="1" applyBorder="1" applyAlignment="1">
      <alignment horizontal="center" vertical="top"/>
    </xf>
    <xf numFmtId="165" fontId="3" fillId="0" borderId="18" xfId="0" applyNumberFormat="1" applyFont="1" applyBorder="1" applyAlignment="1">
      <alignment horizontal="center" vertical="top"/>
    </xf>
    <xf numFmtId="165" fontId="3" fillId="0" borderId="27" xfId="0" applyNumberFormat="1" applyFont="1" applyBorder="1" applyAlignment="1">
      <alignment horizontal="center" vertical="top"/>
    </xf>
    <xf numFmtId="165" fontId="3" fillId="0" borderId="20" xfId="0" applyNumberFormat="1" applyFont="1" applyBorder="1" applyAlignment="1">
      <alignment horizontal="center" vertical="top"/>
    </xf>
    <xf numFmtId="165" fontId="3" fillId="0" borderId="22" xfId="0" applyNumberFormat="1" applyFont="1" applyBorder="1" applyAlignment="1">
      <alignment horizontal="center" vertical="top"/>
    </xf>
    <xf numFmtId="165" fontId="3" fillId="0" borderId="19" xfId="0" applyNumberFormat="1" applyFont="1" applyBorder="1" applyAlignment="1">
      <alignment horizontal="center" vertical="top"/>
    </xf>
    <xf numFmtId="165" fontId="3" fillId="0" borderId="21" xfId="0" applyNumberFormat="1" applyFont="1" applyBorder="1" applyAlignment="1">
      <alignment horizontal="center" vertical="top"/>
    </xf>
    <xf numFmtId="10" fontId="3" fillId="0" borderId="22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67" fontId="0" fillId="0" borderId="16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164" fontId="3" fillId="0" borderId="32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center" vertical="top"/>
    </xf>
    <xf numFmtId="164" fontId="3" fillId="0" borderId="32" xfId="0" applyNumberFormat="1" applyFont="1" applyBorder="1" applyAlignment="1">
      <alignment horizontal="center" vertical="top"/>
    </xf>
    <xf numFmtId="164" fontId="3" fillId="0" borderId="31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10" fontId="3" fillId="0" borderId="16" xfId="0" applyNumberFormat="1" applyFont="1" applyBorder="1" applyAlignment="1">
      <alignment horizontal="center" vertical="top"/>
    </xf>
    <xf numFmtId="10" fontId="3" fillId="0" borderId="18" xfId="0" applyNumberFormat="1" applyFont="1" applyBorder="1" applyAlignment="1">
      <alignment horizontal="center" vertical="top"/>
    </xf>
    <xf numFmtId="10" fontId="3" fillId="0" borderId="20" xfId="0" applyNumberFormat="1" applyFont="1" applyBorder="1" applyAlignment="1">
      <alignment horizontal="center" vertical="top"/>
    </xf>
    <xf numFmtId="0" fontId="3" fillId="0" borderId="22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164" fontId="3" fillId="0" borderId="22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0" fontId="3" fillId="0" borderId="28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top"/>
    </xf>
    <xf numFmtId="167" fontId="0" fillId="0" borderId="16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_new.xls Chart 17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Neutral Red Uptake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475"/>
          <c:w val="0.9295"/>
          <c:h val="0.63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'Addendum II'!$C$2</c:f>
              <c:strCache>
                <c:ptCount val="1"/>
                <c:pt idx="0">
                  <c:v>SLS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'Addendum II'!$D$66:$K$66</c:f>
                <c:numCache>
                  <c:ptCount val="8"/>
                  <c:pt idx="0">
                    <c:v>0.009875519208987243</c:v>
                  </c:pt>
                  <c:pt idx="1">
                    <c:v>0.014148664259505516</c:v>
                  </c:pt>
                  <c:pt idx="2">
                    <c:v>0.029971064061189243</c:v>
                  </c:pt>
                  <c:pt idx="3">
                    <c:v>0.08765850060309492</c:v>
                  </c:pt>
                  <c:pt idx="4">
                    <c:v>0.004531198973365283</c:v>
                  </c:pt>
                  <c:pt idx="5">
                    <c:v>0.09205696957442981</c:v>
                  </c:pt>
                  <c:pt idx="6">
                    <c:v>0.07612549131171459</c:v>
                  </c:pt>
                  <c:pt idx="7">
                    <c:v>0.07351861607009236</c:v>
                  </c:pt>
                </c:numCache>
              </c:numRef>
            </c:plus>
            <c:minus>
              <c:numRef>
                <c:f>'Addendum II'!$D$66:$K$66</c:f>
                <c:numCache>
                  <c:ptCount val="8"/>
                  <c:pt idx="0">
                    <c:v>0.009875519208987243</c:v>
                  </c:pt>
                  <c:pt idx="1">
                    <c:v>0.014148664259505516</c:v>
                  </c:pt>
                  <c:pt idx="2">
                    <c:v>0.029971064061189243</c:v>
                  </c:pt>
                  <c:pt idx="3">
                    <c:v>0.08765850060309492</c:v>
                  </c:pt>
                  <c:pt idx="4">
                    <c:v>0.004531198973365283</c:v>
                  </c:pt>
                  <c:pt idx="5">
                    <c:v>0.09205696957442981</c:v>
                  </c:pt>
                  <c:pt idx="6">
                    <c:v>0.07612549131171459</c:v>
                  </c:pt>
                  <c:pt idx="7">
                    <c:v>0.07351861607009236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'Addendum II'!$D$57:$K$57</c:f>
              <c:numCache/>
            </c:numRef>
          </c:xVal>
          <c:yVal>
            <c:numRef>
              <c:f>'Addendum II'!$D$65:$K$65</c:f>
              <c:numCache/>
            </c:numRef>
          </c:yVal>
          <c:smooth val="1"/>
        </c:ser>
        <c:axId val="62858980"/>
        <c:axId val="28859909"/>
      </c:scatterChart>
      <c:valAx>
        <c:axId val="628589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(?g/mL)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 val="autoZero"/>
        <c:crossBetween val="midCat"/>
        <c:dispUnits/>
      </c:valAx>
      <c:valAx>
        <c:axId val="28859909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Viability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At val="0.01"/>
        <c:crossBetween val="midCat"/>
        <c:dispUnits/>
        <c:majorUnit val="0.2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075"/>
          <c:y val="0.9065"/>
          <c:w val="0.099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Neutral Red Uptake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625"/>
          <c:w val="0.92975"/>
          <c:h val="0.63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'[3]Addendum II'!$C$2</c:f>
              <c:strCache>
                <c:ptCount val="1"/>
                <c:pt idx="0">
                  <c:v>SLS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'[3]Addendum II'!$D$66:$K$66</c:f>
                <c:numCache>
                  <c:ptCount val="8"/>
                  <c:pt idx="0">
                    <c:v>0.0122324085955764</c:v>
                  </c:pt>
                  <c:pt idx="1">
                    <c:v>0.010913052456423723</c:v>
                  </c:pt>
                  <c:pt idx="2">
                    <c:v>0.052888551896745885</c:v>
                  </c:pt>
                  <c:pt idx="3">
                    <c:v>0.06121195081399358</c:v>
                  </c:pt>
                  <c:pt idx="4">
                    <c:v>0.027740495210763477</c:v>
                  </c:pt>
                  <c:pt idx="5">
                    <c:v>0.02402397356608173</c:v>
                  </c:pt>
                  <c:pt idx="6">
                    <c:v>0.0420487627055819</c:v>
                  </c:pt>
                  <c:pt idx="7">
                    <c:v>0.044104576413777026</c:v>
                  </c:pt>
                </c:numCache>
              </c:numRef>
            </c:plus>
            <c:minus>
              <c:numRef>
                <c:f>'[3]Addendum II'!$D$66:$K$66</c:f>
                <c:numCache>
                  <c:ptCount val="8"/>
                  <c:pt idx="0">
                    <c:v>0.0122324085955764</c:v>
                  </c:pt>
                  <c:pt idx="1">
                    <c:v>0.010913052456423723</c:v>
                  </c:pt>
                  <c:pt idx="2">
                    <c:v>0.052888551896745885</c:v>
                  </c:pt>
                  <c:pt idx="3">
                    <c:v>0.06121195081399358</c:v>
                  </c:pt>
                  <c:pt idx="4">
                    <c:v>0.027740495210763477</c:v>
                  </c:pt>
                  <c:pt idx="5">
                    <c:v>0.02402397356608173</c:v>
                  </c:pt>
                  <c:pt idx="6">
                    <c:v>0.0420487627055819</c:v>
                  </c:pt>
                  <c:pt idx="7">
                    <c:v>0.044104576413777026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'[3]Addendum II'!$D$57:$K$57</c:f>
              <c:numCache>
                <c:ptCount val="8"/>
                <c:pt idx="0">
                  <c:v>100</c:v>
                </c:pt>
                <c:pt idx="1">
                  <c:v>68</c:v>
                </c:pt>
                <c:pt idx="2">
                  <c:v>46.3</c:v>
                </c:pt>
                <c:pt idx="3">
                  <c:v>31.5</c:v>
                </c:pt>
                <c:pt idx="4">
                  <c:v>21.4</c:v>
                </c:pt>
                <c:pt idx="5">
                  <c:v>14.6</c:v>
                </c:pt>
                <c:pt idx="6">
                  <c:v>9.9</c:v>
                </c:pt>
                <c:pt idx="7">
                  <c:v>6.7</c:v>
                </c:pt>
              </c:numCache>
            </c:numRef>
          </c:xVal>
          <c:yVal>
            <c:numRef>
              <c:f>'[3]Addendum II'!$D$65:$K$65</c:f>
              <c:numCache>
                <c:ptCount val="8"/>
                <c:pt idx="0">
                  <c:v>0.0047082562636622674</c:v>
                </c:pt>
                <c:pt idx="1">
                  <c:v>-0.006389776357827564</c:v>
                </c:pt>
                <c:pt idx="2">
                  <c:v>0.36690768454683026</c:v>
                </c:pt>
                <c:pt idx="3">
                  <c:v>0.73818732133849</c:v>
                </c:pt>
                <c:pt idx="4">
                  <c:v>0.8441230872708929</c:v>
                </c:pt>
                <c:pt idx="5">
                  <c:v>0.9500588532032959</c:v>
                </c:pt>
                <c:pt idx="6">
                  <c:v>1.0681015638136877</c:v>
                </c:pt>
                <c:pt idx="7">
                  <c:v>1.0549857070791997</c:v>
                </c:pt>
              </c:numCache>
            </c:numRef>
          </c:yVal>
          <c:smooth val="1"/>
        </c:ser>
        <c:axId val="58412590"/>
        <c:axId val="55951263"/>
      </c:scatterChart>
      <c:valAx>
        <c:axId val="584125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(?g/mL)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 val="autoZero"/>
        <c:crossBetween val="midCat"/>
        <c:dispUnits/>
      </c:valAx>
      <c:valAx>
        <c:axId val="55951263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Viability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At val="0.01"/>
        <c:crossBetween val="midCat"/>
        <c:dispUnits/>
        <c:majorUnit val="0.2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0375"/>
          <c:y val="0.90225"/>
          <c:w val="0.099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Neutral Red Uptake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9"/>
          <c:w val="0.93075"/>
          <c:h val="0.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'[2]Addendum II'!$C$2</c:f>
              <c:strCache>
                <c:ptCount val="1"/>
                <c:pt idx="0">
                  <c:v>SLS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'[2]Addendum II'!$D$66:$K$66</c:f>
                <c:numCache>
                  <c:ptCount val="8"/>
                  <c:pt idx="0">
                    <c:v>0.005205325565544059</c:v>
                  </c:pt>
                  <c:pt idx="1">
                    <c:v>0.011528076837630522</c:v>
                  </c:pt>
                  <c:pt idx="2">
                    <c:v>0.019805008902229547</c:v>
                  </c:pt>
                  <c:pt idx="3">
                    <c:v>0.04923814015441064</c:v>
                  </c:pt>
                  <c:pt idx="4">
                    <c:v>0.02103707281540556</c:v>
                  </c:pt>
                  <c:pt idx="5">
                    <c:v>0.05304764186880095</c:v>
                  </c:pt>
                  <c:pt idx="6">
                    <c:v>0.09178285958732234</c:v>
                  </c:pt>
                  <c:pt idx="7">
                    <c:v>0.10984170831336387</c:v>
                  </c:pt>
                </c:numCache>
              </c:numRef>
            </c:plus>
            <c:minus>
              <c:numRef>
                <c:f>'[2]Addendum II'!$D$66:$K$66</c:f>
                <c:numCache>
                  <c:ptCount val="8"/>
                  <c:pt idx="0">
                    <c:v>0.005205325565544059</c:v>
                  </c:pt>
                  <c:pt idx="1">
                    <c:v>0.011528076837630522</c:v>
                  </c:pt>
                  <c:pt idx="2">
                    <c:v>0.019805008902229547</c:v>
                  </c:pt>
                  <c:pt idx="3">
                    <c:v>0.04923814015441064</c:v>
                  </c:pt>
                  <c:pt idx="4">
                    <c:v>0.02103707281540556</c:v>
                  </c:pt>
                  <c:pt idx="5">
                    <c:v>0.05304764186880095</c:v>
                  </c:pt>
                  <c:pt idx="6">
                    <c:v>0.09178285958732234</c:v>
                  </c:pt>
                  <c:pt idx="7">
                    <c:v>0.10984170831336387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'[2]Addendum II'!$D$57:$K$57</c:f>
              <c:numCache>
                <c:ptCount val="8"/>
                <c:pt idx="0">
                  <c:v>100</c:v>
                </c:pt>
                <c:pt idx="1">
                  <c:v>68</c:v>
                </c:pt>
                <c:pt idx="2">
                  <c:v>46.3</c:v>
                </c:pt>
                <c:pt idx="3">
                  <c:v>31.5</c:v>
                </c:pt>
                <c:pt idx="4">
                  <c:v>21.4</c:v>
                </c:pt>
                <c:pt idx="5">
                  <c:v>14.6</c:v>
                </c:pt>
                <c:pt idx="6">
                  <c:v>9.9</c:v>
                </c:pt>
                <c:pt idx="7">
                  <c:v>6.7</c:v>
                </c:pt>
              </c:numCache>
            </c:numRef>
          </c:xVal>
          <c:yVal>
            <c:numRef>
              <c:f>'[2]Addendum II'!$D$65:$K$65</c:f>
              <c:numCache>
                <c:ptCount val="8"/>
                <c:pt idx="0">
                  <c:v>0.0028418406383211017</c:v>
                </c:pt>
                <c:pt idx="1">
                  <c:v>0.011367362553284488</c:v>
                </c:pt>
                <c:pt idx="2">
                  <c:v>0.2671330200021859</c:v>
                </c:pt>
                <c:pt idx="3">
                  <c:v>0.668488359383539</c:v>
                </c:pt>
                <c:pt idx="4">
                  <c:v>0.9131052574051808</c:v>
                </c:pt>
                <c:pt idx="5">
                  <c:v>0.8980216417094763</c:v>
                </c:pt>
                <c:pt idx="6">
                  <c:v>0.9498305825773307</c:v>
                </c:pt>
                <c:pt idx="7">
                  <c:v>0.8803147885014756</c:v>
                </c:pt>
              </c:numCache>
            </c:numRef>
          </c:yVal>
          <c:smooth val="1"/>
        </c:ser>
        <c:axId val="33799320"/>
        <c:axId val="35758425"/>
      </c:scatterChart>
      <c:valAx>
        <c:axId val="337993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(?g/mL)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 val="autoZero"/>
        <c:crossBetween val="midCat"/>
        <c:dispUnits/>
      </c:valAx>
      <c:valAx>
        <c:axId val="35758425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Viability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0.01"/>
        <c:crossBetween val="midCat"/>
        <c:dispUnits/>
        <c:majorUnit val="0.2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"/>
          <c:y val="0.90225"/>
          <c:w val="0.099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Neutral Red Uptake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05"/>
          <c:w val="0.92975"/>
          <c:h val="0.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'[1]Addendum II'!$C$2</c:f>
              <c:strCache>
                <c:ptCount val="1"/>
                <c:pt idx="0">
                  <c:v>SLS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'[1]Addendum II'!$D$66:$K$66</c:f>
                <c:numCache>
                  <c:ptCount val="8"/>
                  <c:pt idx="0">
                    <c:v>0.004555621640169049</c:v>
                  </c:pt>
                  <c:pt idx="1">
                    <c:v>0</c:v>
                  </c:pt>
                  <c:pt idx="2">
                    <c:v>0.009111243280338098</c:v>
                  </c:pt>
                  <c:pt idx="3">
                    <c:v>0.030324050612756066</c:v>
                  </c:pt>
                  <c:pt idx="4">
                    <c:v>0.09865030908329418</c:v>
                  </c:pt>
                  <c:pt idx="5">
                    <c:v>0.042265986928255714</c:v>
                  </c:pt>
                  <c:pt idx="6">
                    <c:v>0.03143556682273352</c:v>
                  </c:pt>
                  <c:pt idx="7">
                    <c:v>0.022848087192752595</c:v>
                  </c:pt>
                </c:numCache>
              </c:numRef>
            </c:plus>
            <c:minus>
              <c:numRef>
                <c:f>'[1]Addendum II'!$D$66:$K$66</c:f>
                <c:numCache>
                  <c:ptCount val="8"/>
                  <c:pt idx="0">
                    <c:v>0.004555621640169049</c:v>
                  </c:pt>
                  <c:pt idx="1">
                    <c:v>0</c:v>
                  </c:pt>
                  <c:pt idx="2">
                    <c:v>0.009111243280338098</c:v>
                  </c:pt>
                  <c:pt idx="3">
                    <c:v>0.030324050612756066</c:v>
                  </c:pt>
                  <c:pt idx="4">
                    <c:v>0.09865030908329418</c:v>
                  </c:pt>
                  <c:pt idx="5">
                    <c:v>0.042265986928255714</c:v>
                  </c:pt>
                  <c:pt idx="6">
                    <c:v>0.03143556682273352</c:v>
                  </c:pt>
                  <c:pt idx="7">
                    <c:v>0.022848087192752595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'[1]Addendum II'!$D$57:$K$57</c:f>
              <c:numCache>
                <c:ptCount val="8"/>
                <c:pt idx="0">
                  <c:v>100</c:v>
                </c:pt>
                <c:pt idx="1">
                  <c:v>68</c:v>
                </c:pt>
                <c:pt idx="2">
                  <c:v>46.3</c:v>
                </c:pt>
                <c:pt idx="3">
                  <c:v>31.5</c:v>
                </c:pt>
                <c:pt idx="4">
                  <c:v>21.4</c:v>
                </c:pt>
                <c:pt idx="5">
                  <c:v>14.6</c:v>
                </c:pt>
                <c:pt idx="6">
                  <c:v>9.9</c:v>
                </c:pt>
                <c:pt idx="7">
                  <c:v>6.7</c:v>
                </c:pt>
              </c:numCache>
            </c:numRef>
          </c:xVal>
          <c:yVal>
            <c:numRef>
              <c:f>'[1]Addendum II'!$D$65:$K$65</c:f>
              <c:numCache>
                <c:ptCount val="8"/>
                <c:pt idx="0">
                  <c:v>0.002796352583586577</c:v>
                </c:pt>
                <c:pt idx="1">
                  <c:v>0.002066869300911804</c:v>
                </c:pt>
                <c:pt idx="2">
                  <c:v>0.2092401215805471</c:v>
                </c:pt>
                <c:pt idx="3">
                  <c:v>0.5754407294832827</c:v>
                </c:pt>
                <c:pt idx="4">
                  <c:v>0.8511854103343465</c:v>
                </c:pt>
                <c:pt idx="5">
                  <c:v>0.8949544072948329</c:v>
                </c:pt>
                <c:pt idx="6">
                  <c:v>0.9379939209726444</c:v>
                </c:pt>
                <c:pt idx="7">
                  <c:v>0.8643161094224924</c:v>
                </c:pt>
              </c:numCache>
            </c:numRef>
          </c:yVal>
          <c:smooth val="1"/>
        </c:ser>
        <c:axId val="53390370"/>
        <c:axId val="10751283"/>
      </c:scatterChart>
      <c:valAx>
        <c:axId val="533903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(?g/mL)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 val="autoZero"/>
        <c:crossBetween val="midCat"/>
        <c:dispUnits/>
      </c:valAx>
      <c:valAx>
        <c:axId val="10751283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Viability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At val="0.01"/>
        <c:crossBetween val="midCat"/>
        <c:dispUnits/>
        <c:majorUnit val="0.2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0375"/>
          <c:y val="0.9065"/>
          <c:w val="0.099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75</xdr:row>
      <xdr:rowOff>123825</xdr:rowOff>
    </xdr:from>
    <xdr:to>
      <xdr:col>12</xdr:col>
      <xdr:colOff>28575</xdr:colOff>
      <xdr:row>97</xdr:row>
      <xdr:rowOff>142875</xdr:rowOff>
    </xdr:to>
    <xdr:graphicFrame>
      <xdr:nvGraphicFramePr>
        <xdr:cNvPr id="1" name="Chart 11" descr="Line graph titled &quot;Neutral red uptake&quot; shows percent viability as a function of concentration of neutral red in micrograms per milliliter."/>
        <xdr:cNvGraphicFramePr/>
      </xdr:nvGraphicFramePr>
      <xdr:xfrm>
        <a:off x="28575" y="10858500"/>
        <a:ext cx="59721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173</xdr:row>
      <xdr:rowOff>123825</xdr:rowOff>
    </xdr:from>
    <xdr:to>
      <xdr:col>12</xdr:col>
      <xdr:colOff>28575</xdr:colOff>
      <xdr:row>195</xdr:row>
      <xdr:rowOff>142875</xdr:rowOff>
    </xdr:to>
    <xdr:graphicFrame>
      <xdr:nvGraphicFramePr>
        <xdr:cNvPr id="2" name="Chart 14" descr="Line graph titled &quot;Neutral red uptake&quot; shows percent viability as a function of concentration of neutral red in micrograms per milliliter."/>
        <xdr:cNvGraphicFramePr/>
      </xdr:nvGraphicFramePr>
      <xdr:xfrm>
        <a:off x="28575" y="24717375"/>
        <a:ext cx="59721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271</xdr:row>
      <xdr:rowOff>123825</xdr:rowOff>
    </xdr:from>
    <xdr:to>
      <xdr:col>12</xdr:col>
      <xdr:colOff>28575</xdr:colOff>
      <xdr:row>293</xdr:row>
      <xdr:rowOff>142875</xdr:rowOff>
    </xdr:to>
    <xdr:graphicFrame>
      <xdr:nvGraphicFramePr>
        <xdr:cNvPr id="3" name="Chart 16" descr="Line graph titled &quot;Neutral red uptake&quot; shows percent viability as a function of concentration of neutral red in micrograms per milliliter."/>
        <xdr:cNvGraphicFramePr/>
      </xdr:nvGraphicFramePr>
      <xdr:xfrm>
        <a:off x="28575" y="38576250"/>
        <a:ext cx="59721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369</xdr:row>
      <xdr:rowOff>123825</xdr:rowOff>
    </xdr:from>
    <xdr:to>
      <xdr:col>12</xdr:col>
      <xdr:colOff>28575</xdr:colOff>
      <xdr:row>391</xdr:row>
      <xdr:rowOff>142875</xdr:rowOff>
    </xdr:to>
    <xdr:graphicFrame>
      <xdr:nvGraphicFramePr>
        <xdr:cNvPr id="4" name="Chart 17" descr="Line graph titled &quot;Neutral red uptake&quot; shows percent viability as a function of concentration of neutral red in micrograms per milliliter."/>
        <xdr:cNvGraphicFramePr/>
      </xdr:nvGraphicFramePr>
      <xdr:xfrm>
        <a:off x="28575" y="52435125"/>
        <a:ext cx="5972175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CCVAMATWG\BRD_Final%20SACATM\Final%20Appendices%20-Oct30\%20%20%20%20%20OCT%2011%20BRD\Append%20E\ATWG\BRD-30Sep05\valstdyBRD093005%20WEB\%20%20%20%20Sept27\Appendix%20F-Side%20Experiments\ECBC-NR\3T3%20090602%203hr%2050N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CCVAMATWG\BRD_Final%20SACATM\Final%20Appendices%20-Oct30\%20%20%20%20%20OCT%2011%20BRD\Append%20E\ATWG\BRD-30Sep05\valstdyBRD093005%20WEB\%20%20%20%20Sept27\Appendix%20F-Side%20Experiments\ECBC-NR\3T3%20090602%203hr%2025N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CCVAMATWG\BRD_Final%20SACATM\Final%20Appendices%20-Oct30\%20%20%20%20%20OCT%2011%20BRD\Append%20E\ATWG\BRD-30Sep05\valstdyBRD093005%20WEB\%20%20%20%20Sept27\Appendix%20F-Side%20Experiments\ECBC-NR\3T3%20090602%201hr%2050N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endum II"/>
      <sheetName val="Addendum III"/>
      <sheetName val="Sheet3"/>
    </sheetNames>
    <sheetDataSet>
      <sheetData sheetId="0">
        <row r="2">
          <cell r="C2" t="str">
            <v>SLS</v>
          </cell>
        </row>
        <row r="57">
          <cell r="D57">
            <v>100</v>
          </cell>
          <cell r="E57">
            <v>68</v>
          </cell>
          <cell r="F57">
            <v>46.3</v>
          </cell>
          <cell r="G57">
            <v>31.5</v>
          </cell>
          <cell r="H57">
            <v>21.4</v>
          </cell>
          <cell r="I57">
            <v>14.6</v>
          </cell>
          <cell r="J57">
            <v>9.9</v>
          </cell>
          <cell r="K57">
            <v>6.7</v>
          </cell>
        </row>
        <row r="65">
          <cell r="D65">
            <v>0.002796352583586577</v>
          </cell>
          <cell r="E65">
            <v>0.002066869300911804</v>
          </cell>
          <cell r="F65">
            <v>0.2092401215805471</v>
          </cell>
          <cell r="G65">
            <v>0.5754407294832827</v>
          </cell>
          <cell r="H65">
            <v>0.8511854103343465</v>
          </cell>
          <cell r="I65">
            <v>0.8949544072948329</v>
          </cell>
          <cell r="J65">
            <v>0.9379939209726444</v>
          </cell>
          <cell r="K65">
            <v>0.8643161094224924</v>
          </cell>
        </row>
        <row r="66">
          <cell r="D66">
            <v>0.004555621640169049</v>
          </cell>
          <cell r="E66">
            <v>0</v>
          </cell>
          <cell r="F66">
            <v>0.009111243280338098</v>
          </cell>
          <cell r="G66">
            <v>0.030324050612756066</v>
          </cell>
          <cell r="H66">
            <v>0.09865030908329418</v>
          </cell>
          <cell r="I66">
            <v>0.042265986928255714</v>
          </cell>
          <cell r="J66">
            <v>0.03143556682273352</v>
          </cell>
          <cell r="K66">
            <v>0.022848087192752595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dendum II"/>
      <sheetName val="Addendum III"/>
      <sheetName val="Sheet3"/>
    </sheetNames>
    <sheetDataSet>
      <sheetData sheetId="0">
        <row r="2">
          <cell r="C2" t="str">
            <v>SLS</v>
          </cell>
        </row>
        <row r="57">
          <cell r="D57">
            <v>100</v>
          </cell>
          <cell r="E57">
            <v>68</v>
          </cell>
          <cell r="F57">
            <v>46.3</v>
          </cell>
          <cell r="G57">
            <v>31.5</v>
          </cell>
          <cell r="H57">
            <v>21.4</v>
          </cell>
          <cell r="I57">
            <v>14.6</v>
          </cell>
          <cell r="J57">
            <v>9.9</v>
          </cell>
          <cell r="K57">
            <v>6.7</v>
          </cell>
        </row>
        <row r="65">
          <cell r="D65">
            <v>0.0028418406383211017</v>
          </cell>
          <cell r="E65">
            <v>0.011367362553284488</v>
          </cell>
          <cell r="F65">
            <v>0.2671330200021859</v>
          </cell>
          <cell r="G65">
            <v>0.668488359383539</v>
          </cell>
          <cell r="H65">
            <v>0.9131052574051808</v>
          </cell>
          <cell r="I65">
            <v>0.8980216417094763</v>
          </cell>
          <cell r="J65">
            <v>0.9498305825773307</v>
          </cell>
          <cell r="K65">
            <v>0.8803147885014756</v>
          </cell>
        </row>
        <row r="66">
          <cell r="D66">
            <v>0.005205325565544059</v>
          </cell>
          <cell r="E66">
            <v>0.011528076837630522</v>
          </cell>
          <cell r="F66">
            <v>0.019805008902229547</v>
          </cell>
          <cell r="G66">
            <v>0.04923814015441064</v>
          </cell>
          <cell r="H66">
            <v>0.02103707281540556</v>
          </cell>
          <cell r="I66">
            <v>0.05304764186880095</v>
          </cell>
          <cell r="J66">
            <v>0.09178285958732234</v>
          </cell>
          <cell r="K66">
            <v>0.10984170831336387</v>
          </cell>
        </row>
      </sheetData>
      <sheetData sheetId="1">
        <row r="2">
          <cell r="F2" t="str">
            <v>Study Number.:</v>
          </cell>
        </row>
        <row r="3">
          <cell r="F3" t="str">
            <v>96-Well Plate ID :</v>
          </cell>
        </row>
        <row r="4">
          <cell r="F4" t="str">
            <v>Experiment ID 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dendum II"/>
      <sheetName val="Addendum III"/>
      <sheetName val="Sheet3"/>
    </sheetNames>
    <sheetDataSet>
      <sheetData sheetId="0">
        <row r="2">
          <cell r="C2" t="str">
            <v>SLS</v>
          </cell>
        </row>
        <row r="57">
          <cell r="D57">
            <v>100</v>
          </cell>
          <cell r="E57">
            <v>68</v>
          </cell>
          <cell r="F57">
            <v>46.3</v>
          </cell>
          <cell r="G57">
            <v>31.5</v>
          </cell>
          <cell r="H57">
            <v>21.4</v>
          </cell>
          <cell r="I57">
            <v>14.6</v>
          </cell>
          <cell r="J57">
            <v>9.9</v>
          </cell>
          <cell r="K57">
            <v>6.7</v>
          </cell>
        </row>
        <row r="65">
          <cell r="D65">
            <v>0.0047082562636622674</v>
          </cell>
          <cell r="E65">
            <v>-0.006389776357827564</v>
          </cell>
          <cell r="F65">
            <v>0.36690768454683026</v>
          </cell>
          <cell r="G65">
            <v>0.73818732133849</v>
          </cell>
          <cell r="H65">
            <v>0.8441230872708929</v>
          </cell>
          <cell r="I65">
            <v>0.9500588532032959</v>
          </cell>
          <cell r="J65">
            <v>1.0681015638136877</v>
          </cell>
          <cell r="K65">
            <v>1.0549857070791997</v>
          </cell>
        </row>
        <row r="66">
          <cell r="D66">
            <v>0.0122324085955764</v>
          </cell>
          <cell r="E66">
            <v>0.010913052456423723</v>
          </cell>
          <cell r="F66">
            <v>0.052888551896745885</v>
          </cell>
          <cell r="G66">
            <v>0.06121195081399358</v>
          </cell>
          <cell r="H66">
            <v>0.027740495210763477</v>
          </cell>
          <cell r="I66">
            <v>0.02402397356608173</v>
          </cell>
          <cell r="J66">
            <v>0.0420487627055819</v>
          </cell>
          <cell r="K66">
            <v>0.044104576413777026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8"/>
  <sheetViews>
    <sheetView tabSelected="1" zoomScale="75" zoomScaleNormal="75" zoomScaleSheetLayoutView="100" workbookViewId="0" topLeftCell="A347">
      <selection activeCell="T37" sqref="T37"/>
    </sheetView>
  </sheetViews>
  <sheetFormatPr defaultColWidth="9.140625" defaultRowHeight="12.75"/>
  <cols>
    <col min="1" max="1" width="9.421875" style="2" customWidth="1"/>
    <col min="2" max="13" width="7.28125" style="2" customWidth="1"/>
    <col min="14" max="16" width="9.140625" style="2" customWidth="1"/>
    <col min="17" max="17" width="11.140625" style="2" customWidth="1"/>
    <col min="18" max="19" width="9.140625" style="2" customWidth="1"/>
    <col min="20" max="20" width="11.8515625" style="2" customWidth="1"/>
    <col min="21" max="22" width="9.140625" style="2" customWidth="1"/>
    <col min="23" max="23" width="12.00390625" style="2" customWidth="1"/>
    <col min="24" max="16384" width="9.140625" style="2" customWidth="1"/>
  </cols>
  <sheetData>
    <row r="1" spans="2:9" ht="10.5">
      <c r="B1" s="53" t="s">
        <v>44</v>
      </c>
      <c r="C1" s="94" t="s">
        <v>1</v>
      </c>
      <c r="H1" s="53" t="str">
        <f>'[2]Addendum III'!F2</f>
        <v>Study Number.:</v>
      </c>
      <c r="I1" s="94" t="s">
        <v>4</v>
      </c>
    </row>
    <row r="2" spans="2:9" ht="10.5">
      <c r="B2" s="53" t="s">
        <v>45</v>
      </c>
      <c r="C2" s="94" t="s">
        <v>2</v>
      </c>
      <c r="E2" s="91"/>
      <c r="H2" s="53" t="str">
        <f>'[2]Addendum III'!F3</f>
        <v>96-Well Plate ID :</v>
      </c>
      <c r="I2" s="94" t="s">
        <v>5</v>
      </c>
    </row>
    <row r="3" spans="2:9" ht="10.5">
      <c r="B3" s="53" t="s">
        <v>10</v>
      </c>
      <c r="C3" s="94" t="s">
        <v>3</v>
      </c>
      <c r="H3" s="53" t="str">
        <f>'[2]Addendum III'!F4</f>
        <v>Experiment ID :</v>
      </c>
      <c r="I3" s="94" t="s">
        <v>6</v>
      </c>
    </row>
    <row r="4" ht="10.5">
      <c r="B4" s="53"/>
    </row>
    <row r="5" spans="7:23" ht="15">
      <c r="G5" s="3" t="s">
        <v>30</v>
      </c>
      <c r="O5" s="4"/>
      <c r="P5" s="4"/>
      <c r="Q5" s="4"/>
      <c r="R5" s="4"/>
      <c r="S5" s="4"/>
      <c r="T5" s="4"/>
      <c r="U5" s="4"/>
      <c r="V5" s="4"/>
      <c r="W5" s="4"/>
    </row>
    <row r="6" spans="2:23" ht="12.75" customHeight="1" thickBot="1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O6" s="4"/>
      <c r="P6" s="4"/>
      <c r="Q6" s="4"/>
      <c r="R6" s="4"/>
      <c r="S6" s="4"/>
      <c r="T6" s="4"/>
      <c r="U6" s="4"/>
      <c r="V6" s="4"/>
      <c r="W6" s="4"/>
    </row>
    <row r="7" spans="1:23" ht="12.75" customHeight="1">
      <c r="A7" s="2" t="s">
        <v>20</v>
      </c>
      <c r="B7" s="5" t="s">
        <v>28</v>
      </c>
      <c r="C7" s="6" t="s">
        <v>28</v>
      </c>
      <c r="D7" s="6" t="s">
        <v>28</v>
      </c>
      <c r="E7" s="6" t="s">
        <v>28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28</v>
      </c>
      <c r="K7" s="6" t="s">
        <v>28</v>
      </c>
      <c r="L7" s="6" t="s">
        <v>28</v>
      </c>
      <c r="M7" s="7" t="s">
        <v>28</v>
      </c>
      <c r="O7" s="4"/>
      <c r="P7" s="8"/>
      <c r="Q7" s="8"/>
      <c r="R7" s="8"/>
      <c r="S7" s="8"/>
      <c r="T7" s="8"/>
      <c r="U7" s="8"/>
      <c r="V7" s="8"/>
      <c r="W7" s="4"/>
    </row>
    <row r="8" spans="1:23" ht="12.75" customHeight="1">
      <c r="A8" s="2" t="s">
        <v>21</v>
      </c>
      <c r="B8" s="9" t="s">
        <v>28</v>
      </c>
      <c r="C8" s="10" t="s">
        <v>33</v>
      </c>
      <c r="D8" s="11" t="s">
        <v>12</v>
      </c>
      <c r="E8" s="12" t="s">
        <v>13</v>
      </c>
      <c r="F8" s="11" t="s">
        <v>14</v>
      </c>
      <c r="G8" s="12" t="s">
        <v>15</v>
      </c>
      <c r="H8" s="11" t="s">
        <v>16</v>
      </c>
      <c r="I8" s="12" t="s">
        <v>17</v>
      </c>
      <c r="J8" s="11" t="s">
        <v>18</v>
      </c>
      <c r="K8" s="12" t="s">
        <v>19</v>
      </c>
      <c r="L8" s="11" t="s">
        <v>37</v>
      </c>
      <c r="M8" s="13" t="s">
        <v>28</v>
      </c>
      <c r="O8" s="4"/>
      <c r="P8" s="8"/>
      <c r="Q8" s="8"/>
      <c r="R8" s="8"/>
      <c r="S8" s="8"/>
      <c r="T8" s="8"/>
      <c r="U8" s="8"/>
      <c r="V8" s="8"/>
      <c r="W8" s="4"/>
    </row>
    <row r="9" spans="1:23" ht="12.75" customHeight="1">
      <c r="A9" s="2" t="s">
        <v>22</v>
      </c>
      <c r="B9" s="9" t="s">
        <v>28</v>
      </c>
      <c r="C9" s="14" t="s">
        <v>33</v>
      </c>
      <c r="D9" s="15" t="s">
        <v>12</v>
      </c>
      <c r="E9" s="4" t="s">
        <v>13</v>
      </c>
      <c r="F9" s="15" t="s">
        <v>14</v>
      </c>
      <c r="G9" s="4" t="s">
        <v>15</v>
      </c>
      <c r="H9" s="15" t="s">
        <v>16</v>
      </c>
      <c r="I9" s="4" t="s">
        <v>17</v>
      </c>
      <c r="J9" s="15" t="s">
        <v>18</v>
      </c>
      <c r="K9" s="4" t="s">
        <v>19</v>
      </c>
      <c r="L9" s="15" t="s">
        <v>37</v>
      </c>
      <c r="M9" s="13" t="s">
        <v>28</v>
      </c>
      <c r="O9" s="4"/>
      <c r="P9" s="8"/>
      <c r="Q9" s="8"/>
      <c r="R9" s="8"/>
      <c r="S9" s="8"/>
      <c r="T9" s="8"/>
      <c r="U9" s="8"/>
      <c r="V9" s="8"/>
      <c r="W9" s="4"/>
    </row>
    <row r="10" spans="1:23" ht="12.75" customHeight="1">
      <c r="A10" s="2" t="s">
        <v>23</v>
      </c>
      <c r="B10" s="9" t="s">
        <v>28</v>
      </c>
      <c r="C10" s="14" t="s">
        <v>33</v>
      </c>
      <c r="D10" s="15" t="s">
        <v>12</v>
      </c>
      <c r="E10" s="4" t="s">
        <v>13</v>
      </c>
      <c r="F10" s="15" t="s">
        <v>14</v>
      </c>
      <c r="G10" s="4" t="s">
        <v>15</v>
      </c>
      <c r="H10" s="15" t="s">
        <v>16</v>
      </c>
      <c r="I10" s="4" t="s">
        <v>17</v>
      </c>
      <c r="J10" s="15" t="s">
        <v>18</v>
      </c>
      <c r="K10" s="4" t="s">
        <v>19</v>
      </c>
      <c r="L10" s="15" t="s">
        <v>37</v>
      </c>
      <c r="M10" s="13" t="s">
        <v>28</v>
      </c>
      <c r="O10" s="4"/>
      <c r="P10" s="8"/>
      <c r="Q10" s="8"/>
      <c r="R10" s="8"/>
      <c r="S10" s="8"/>
      <c r="T10" s="8"/>
      <c r="U10" s="8"/>
      <c r="V10" s="8"/>
      <c r="W10" s="4"/>
    </row>
    <row r="11" spans="1:23" ht="12.75" customHeight="1">
      <c r="A11" s="2" t="s">
        <v>24</v>
      </c>
      <c r="B11" s="9" t="s">
        <v>28</v>
      </c>
      <c r="C11" s="14" t="s">
        <v>33</v>
      </c>
      <c r="D11" s="15" t="s">
        <v>12</v>
      </c>
      <c r="E11" s="4" t="s">
        <v>13</v>
      </c>
      <c r="F11" s="15" t="s">
        <v>14</v>
      </c>
      <c r="G11" s="4" t="s">
        <v>15</v>
      </c>
      <c r="H11" s="15" t="s">
        <v>16</v>
      </c>
      <c r="I11" s="4" t="s">
        <v>17</v>
      </c>
      <c r="J11" s="15" t="s">
        <v>18</v>
      </c>
      <c r="K11" s="4" t="s">
        <v>19</v>
      </c>
      <c r="L11" s="15" t="s">
        <v>37</v>
      </c>
      <c r="M11" s="13" t="s">
        <v>28</v>
      </c>
      <c r="O11" s="4"/>
      <c r="P11" s="8"/>
      <c r="Q11" s="8"/>
      <c r="R11" s="8"/>
      <c r="S11" s="8"/>
      <c r="T11" s="8"/>
      <c r="U11" s="8"/>
      <c r="V11" s="8"/>
      <c r="W11" s="4"/>
    </row>
    <row r="12" spans="1:23" ht="12.75" customHeight="1">
      <c r="A12" s="2" t="s">
        <v>25</v>
      </c>
      <c r="B12" s="9" t="s">
        <v>28</v>
      </c>
      <c r="C12" s="14" t="s">
        <v>33</v>
      </c>
      <c r="D12" s="15" t="s">
        <v>12</v>
      </c>
      <c r="E12" s="4" t="s">
        <v>13</v>
      </c>
      <c r="F12" s="15" t="s">
        <v>14</v>
      </c>
      <c r="G12" s="4" t="s">
        <v>15</v>
      </c>
      <c r="H12" s="15" t="s">
        <v>16</v>
      </c>
      <c r="I12" s="4" t="s">
        <v>17</v>
      </c>
      <c r="J12" s="15" t="s">
        <v>18</v>
      </c>
      <c r="K12" s="4" t="s">
        <v>19</v>
      </c>
      <c r="L12" s="15" t="s">
        <v>37</v>
      </c>
      <c r="M12" s="13" t="s">
        <v>28</v>
      </c>
      <c r="O12" s="4"/>
      <c r="P12" s="8"/>
      <c r="Q12" s="8"/>
      <c r="R12" s="8"/>
      <c r="S12" s="8"/>
      <c r="T12" s="8"/>
      <c r="U12" s="8"/>
      <c r="V12" s="8"/>
      <c r="W12" s="4"/>
    </row>
    <row r="13" spans="1:23" ht="12.75" customHeight="1">
      <c r="A13" s="2" t="s">
        <v>26</v>
      </c>
      <c r="B13" s="9" t="s">
        <v>28</v>
      </c>
      <c r="C13" s="16" t="s">
        <v>33</v>
      </c>
      <c r="D13" s="17" t="s">
        <v>12</v>
      </c>
      <c r="E13" s="18" t="s">
        <v>13</v>
      </c>
      <c r="F13" s="17" t="s">
        <v>14</v>
      </c>
      <c r="G13" s="18" t="s">
        <v>15</v>
      </c>
      <c r="H13" s="17" t="s">
        <v>16</v>
      </c>
      <c r="I13" s="18" t="s">
        <v>17</v>
      </c>
      <c r="J13" s="17" t="s">
        <v>18</v>
      </c>
      <c r="K13" s="18" t="s">
        <v>19</v>
      </c>
      <c r="L13" s="17" t="s">
        <v>37</v>
      </c>
      <c r="M13" s="13" t="s">
        <v>28</v>
      </c>
      <c r="O13" s="4"/>
      <c r="P13" s="8"/>
      <c r="Q13" s="8"/>
      <c r="R13" s="8"/>
      <c r="S13" s="8"/>
      <c r="T13" s="8"/>
      <c r="U13" s="8"/>
      <c r="V13" s="8"/>
      <c r="W13" s="4"/>
    </row>
    <row r="14" spans="1:23" ht="12.75" customHeight="1" thickBot="1">
      <c r="A14" s="2" t="s">
        <v>27</v>
      </c>
      <c r="B14" s="19" t="s">
        <v>28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1" t="s">
        <v>28</v>
      </c>
      <c r="O14" s="4"/>
      <c r="P14" s="8"/>
      <c r="Q14" s="8"/>
      <c r="R14" s="8"/>
      <c r="S14" s="8"/>
      <c r="T14" s="8"/>
      <c r="U14" s="8"/>
      <c r="V14" s="8"/>
      <c r="W14" s="4"/>
    </row>
    <row r="15" spans="2:23" ht="12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8"/>
      <c r="Q15" s="8"/>
      <c r="R15" s="8"/>
      <c r="S15" s="8"/>
      <c r="T15" s="8"/>
      <c r="U15" s="8"/>
      <c r="V15" s="8"/>
      <c r="W15" s="4"/>
    </row>
    <row r="16" spans="7:23" ht="15">
      <c r="G16" s="3" t="s">
        <v>31</v>
      </c>
      <c r="O16" s="4"/>
      <c r="P16" s="8"/>
      <c r="Q16" s="8"/>
      <c r="R16" s="8"/>
      <c r="S16" s="8"/>
      <c r="T16" s="8"/>
      <c r="U16" s="8"/>
      <c r="V16" s="8"/>
      <c r="W16" s="4"/>
    </row>
    <row r="17" spans="2:13" ht="12" thickBot="1"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</row>
    <row r="18" spans="1:34" ht="10.5">
      <c r="A18" s="2" t="s">
        <v>20</v>
      </c>
      <c r="B18" s="41">
        <v>0.049</v>
      </c>
      <c r="C18" s="22">
        <v>0.051</v>
      </c>
      <c r="D18" s="22">
        <v>0.048</v>
      </c>
      <c r="E18" s="22">
        <v>0.052</v>
      </c>
      <c r="F18" s="22">
        <v>0.048</v>
      </c>
      <c r="G18" s="22">
        <v>0.05</v>
      </c>
      <c r="H18" s="22">
        <v>0.05</v>
      </c>
      <c r="I18" s="22">
        <v>0.046</v>
      </c>
      <c r="J18" s="22">
        <v>0.044</v>
      </c>
      <c r="K18" s="22">
        <v>0.045</v>
      </c>
      <c r="L18" s="22">
        <v>0.046</v>
      </c>
      <c r="M18" s="23">
        <v>0.047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4" ht="10.5">
      <c r="A19" s="2" t="s">
        <v>21</v>
      </c>
      <c r="B19" s="24">
        <v>0.05</v>
      </c>
      <c r="C19" s="25">
        <v>0.262</v>
      </c>
      <c r="D19" s="26">
        <v>0.05</v>
      </c>
      <c r="E19" s="27">
        <v>0.046</v>
      </c>
      <c r="F19" s="26">
        <v>0.13</v>
      </c>
      <c r="G19" s="27">
        <v>0.274</v>
      </c>
      <c r="H19" s="26">
        <v>0.254</v>
      </c>
      <c r="I19" s="27">
        <v>0.322</v>
      </c>
      <c r="J19" s="26">
        <v>0.315</v>
      </c>
      <c r="K19" s="27">
        <v>0.329</v>
      </c>
      <c r="L19" s="26">
        <v>0.333</v>
      </c>
      <c r="M19" s="29">
        <v>0.046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  <row r="20" spans="1:34" ht="10.5">
      <c r="A20" s="2" t="s">
        <v>22</v>
      </c>
      <c r="B20" s="24">
        <v>0.052</v>
      </c>
      <c r="C20" s="30">
        <v>0.283</v>
      </c>
      <c r="D20" s="31">
        <v>0.053</v>
      </c>
      <c r="E20" s="32">
        <v>0.051</v>
      </c>
      <c r="F20" s="31">
        <v>0.145</v>
      </c>
      <c r="G20" s="32">
        <v>0.231</v>
      </c>
      <c r="H20" s="31">
        <v>0.252</v>
      </c>
      <c r="I20" s="32">
        <v>0.276</v>
      </c>
      <c r="J20" s="31">
        <v>0.283</v>
      </c>
      <c r="K20" s="32">
        <v>0.293</v>
      </c>
      <c r="L20" s="31">
        <v>0.321</v>
      </c>
      <c r="M20" s="29">
        <v>0.05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ht="10.5">
      <c r="A21" s="2" t="s">
        <v>23</v>
      </c>
      <c r="B21" s="24">
        <v>0.05</v>
      </c>
      <c r="C21" s="30">
        <v>0.307</v>
      </c>
      <c r="D21" s="31">
        <v>0.055</v>
      </c>
      <c r="E21" s="32">
        <v>0.053</v>
      </c>
      <c r="F21" s="31">
        <v>0.135</v>
      </c>
      <c r="G21" s="32">
        <v>0.242</v>
      </c>
      <c r="H21" s="31">
        <v>0.252</v>
      </c>
      <c r="I21" s="32">
        <v>0.291</v>
      </c>
      <c r="J21" s="31">
        <v>0.28</v>
      </c>
      <c r="K21" s="32">
        <v>0.302</v>
      </c>
      <c r="L21" s="31">
        <v>0.314</v>
      </c>
      <c r="M21" s="29">
        <v>0.049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ht="10.5">
      <c r="A22" s="2" t="s">
        <v>24</v>
      </c>
      <c r="B22" s="24">
        <v>0</v>
      </c>
      <c r="C22" s="30">
        <v>0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  <c r="J22" s="31">
        <v>0</v>
      </c>
      <c r="K22" s="32">
        <v>0</v>
      </c>
      <c r="L22" s="31">
        <v>0</v>
      </c>
      <c r="M22" s="29">
        <v>0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34" ht="10.5">
      <c r="A23" s="2" t="s">
        <v>25</v>
      </c>
      <c r="B23" s="24">
        <v>0</v>
      </c>
      <c r="C23" s="30">
        <v>0</v>
      </c>
      <c r="D23" s="31">
        <v>0.1</v>
      </c>
      <c r="E23" s="32">
        <v>0</v>
      </c>
      <c r="F23" s="31">
        <v>0</v>
      </c>
      <c r="G23" s="32">
        <v>0</v>
      </c>
      <c r="H23" s="31">
        <v>0</v>
      </c>
      <c r="I23" s="32">
        <v>0</v>
      </c>
      <c r="J23" s="31">
        <v>0</v>
      </c>
      <c r="K23" s="32">
        <v>0</v>
      </c>
      <c r="L23" s="31">
        <v>0</v>
      </c>
      <c r="M23" s="29">
        <v>0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ht="10.5">
      <c r="A24" s="2" t="s">
        <v>26</v>
      </c>
      <c r="B24" s="24">
        <v>0</v>
      </c>
      <c r="C24" s="34">
        <v>0</v>
      </c>
      <c r="D24" s="35">
        <v>0</v>
      </c>
      <c r="E24" s="36">
        <v>0</v>
      </c>
      <c r="F24" s="35">
        <v>0</v>
      </c>
      <c r="G24" s="36">
        <v>0</v>
      </c>
      <c r="H24" s="35">
        <v>0</v>
      </c>
      <c r="I24" s="36">
        <v>0</v>
      </c>
      <c r="J24" s="35">
        <v>0</v>
      </c>
      <c r="K24" s="36">
        <v>0</v>
      </c>
      <c r="L24" s="35">
        <v>0</v>
      </c>
      <c r="M24" s="29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ht="12" thickBot="1">
      <c r="A25" s="2" t="s">
        <v>27</v>
      </c>
      <c r="B25" s="38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40">
        <v>0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2:13" ht="12.7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5">
      <c r="G27" s="3" t="s">
        <v>32</v>
      </c>
    </row>
    <row r="28" spans="2:13" ht="12" thickBot="1"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>
        <v>10</v>
      </c>
      <c r="L28" s="2">
        <v>11</v>
      </c>
      <c r="M28" s="2">
        <v>12</v>
      </c>
    </row>
    <row r="29" spans="1:13" ht="10.5">
      <c r="A29" s="2" t="s">
        <v>20</v>
      </c>
      <c r="B29" s="41">
        <f aca="true" t="shared" si="0" ref="B29:M29">+B18-$D$39</f>
        <v>0.0004999999999999866</v>
      </c>
      <c r="C29" s="22">
        <f t="shared" si="0"/>
        <v>0.0024999999999999814</v>
      </c>
      <c r="D29" s="22">
        <f t="shared" si="0"/>
        <v>-0.0005000000000000143</v>
      </c>
      <c r="E29" s="22">
        <f t="shared" si="0"/>
        <v>0.0034999999999999823</v>
      </c>
      <c r="F29" s="22">
        <f t="shared" si="0"/>
        <v>-0.0005000000000000143</v>
      </c>
      <c r="G29" s="22">
        <f t="shared" si="0"/>
        <v>0.0014999999999999875</v>
      </c>
      <c r="H29" s="22">
        <f t="shared" si="0"/>
        <v>0.0014999999999999875</v>
      </c>
      <c r="I29" s="22">
        <f t="shared" si="0"/>
        <v>-0.002500000000000016</v>
      </c>
      <c r="J29" s="22">
        <f t="shared" si="0"/>
        <v>-0.004500000000000018</v>
      </c>
      <c r="K29" s="22">
        <f t="shared" si="0"/>
        <v>-0.003500000000000017</v>
      </c>
      <c r="L29" s="22">
        <f t="shared" si="0"/>
        <v>-0.002500000000000016</v>
      </c>
      <c r="M29" s="23">
        <f t="shared" si="0"/>
        <v>-0.0015000000000000152</v>
      </c>
    </row>
    <row r="30" spans="1:13" ht="10.5">
      <c r="A30" s="2" t="s">
        <v>21</v>
      </c>
      <c r="B30" s="24">
        <f aca="true" t="shared" si="1" ref="B30:M30">+B19-$D$39</f>
        <v>0.0014999999999999875</v>
      </c>
      <c r="C30" s="26">
        <f t="shared" si="1"/>
        <v>0.2135</v>
      </c>
      <c r="D30" s="26">
        <f t="shared" si="1"/>
        <v>0.0014999999999999875</v>
      </c>
      <c r="E30" s="27">
        <f t="shared" si="1"/>
        <v>-0.002500000000000016</v>
      </c>
      <c r="F30" s="26">
        <f t="shared" si="1"/>
        <v>0.08149999999999999</v>
      </c>
      <c r="G30" s="27">
        <f t="shared" si="1"/>
        <v>0.2255</v>
      </c>
      <c r="H30" s="26">
        <f t="shared" si="1"/>
        <v>0.2055</v>
      </c>
      <c r="I30" s="27">
        <f t="shared" si="1"/>
        <v>0.27349999999999997</v>
      </c>
      <c r="J30" s="26">
        <f t="shared" si="1"/>
        <v>0.26649999999999996</v>
      </c>
      <c r="K30" s="27">
        <f t="shared" si="1"/>
        <v>0.28049999999999997</v>
      </c>
      <c r="L30" s="26">
        <f t="shared" si="1"/>
        <v>0.2845</v>
      </c>
      <c r="M30" s="29">
        <f t="shared" si="1"/>
        <v>-0.002500000000000016</v>
      </c>
    </row>
    <row r="31" spans="1:13" ht="10.5">
      <c r="A31" s="2" t="s">
        <v>22</v>
      </c>
      <c r="B31" s="24">
        <f aca="true" t="shared" si="2" ref="B31:M31">+B20-$D$39</f>
        <v>0.0034999999999999823</v>
      </c>
      <c r="C31" s="31">
        <f t="shared" si="2"/>
        <v>0.23449999999999996</v>
      </c>
      <c r="D31" s="31">
        <f t="shared" si="2"/>
        <v>0.004499999999999983</v>
      </c>
      <c r="E31" s="32">
        <f t="shared" si="2"/>
        <v>0.0024999999999999814</v>
      </c>
      <c r="F31" s="31">
        <f t="shared" si="2"/>
        <v>0.09649999999999997</v>
      </c>
      <c r="G31" s="32">
        <f t="shared" si="2"/>
        <v>0.1825</v>
      </c>
      <c r="H31" s="31">
        <f t="shared" si="2"/>
        <v>0.2035</v>
      </c>
      <c r="I31" s="32">
        <f t="shared" si="2"/>
        <v>0.2275</v>
      </c>
      <c r="J31" s="31">
        <f t="shared" si="2"/>
        <v>0.23449999999999996</v>
      </c>
      <c r="K31" s="32">
        <f t="shared" si="2"/>
        <v>0.24449999999999997</v>
      </c>
      <c r="L31" s="31">
        <f t="shared" si="2"/>
        <v>0.27249999999999996</v>
      </c>
      <c r="M31" s="29">
        <f t="shared" si="2"/>
        <v>0.0014999999999999875</v>
      </c>
    </row>
    <row r="32" spans="1:13" ht="10.5">
      <c r="A32" s="2" t="s">
        <v>23</v>
      </c>
      <c r="B32" s="24">
        <f aca="true" t="shared" si="3" ref="B32:M32">+B21-$D$39</f>
        <v>0.0014999999999999875</v>
      </c>
      <c r="C32" s="31">
        <f t="shared" si="3"/>
        <v>0.25849999999999995</v>
      </c>
      <c r="D32" s="31">
        <f t="shared" si="3"/>
        <v>0.006499999999999985</v>
      </c>
      <c r="E32" s="32">
        <f t="shared" si="3"/>
        <v>0.004499999999999983</v>
      </c>
      <c r="F32" s="31">
        <f t="shared" si="3"/>
        <v>0.0865</v>
      </c>
      <c r="G32" s="32">
        <f t="shared" si="3"/>
        <v>0.19349999999999998</v>
      </c>
      <c r="H32" s="31">
        <f t="shared" si="3"/>
        <v>0.2035</v>
      </c>
      <c r="I32" s="32">
        <f t="shared" si="3"/>
        <v>0.24249999999999997</v>
      </c>
      <c r="J32" s="31">
        <f t="shared" si="3"/>
        <v>0.2315</v>
      </c>
      <c r="K32" s="32">
        <f t="shared" si="3"/>
        <v>0.25349999999999995</v>
      </c>
      <c r="L32" s="31">
        <f t="shared" si="3"/>
        <v>0.26549999999999996</v>
      </c>
      <c r="M32" s="29">
        <f t="shared" si="3"/>
        <v>0.0004999999999999866</v>
      </c>
    </row>
    <row r="33" spans="1:13" ht="10.5">
      <c r="A33" s="2" t="s">
        <v>24</v>
      </c>
      <c r="B33" s="24">
        <f aca="true" t="shared" si="4" ref="B33:M33">+B22-$D$39</f>
        <v>-0.048500000000000015</v>
      </c>
      <c r="C33" s="31">
        <f t="shared" si="4"/>
        <v>-0.048500000000000015</v>
      </c>
      <c r="D33" s="31">
        <f t="shared" si="4"/>
        <v>-0.048500000000000015</v>
      </c>
      <c r="E33" s="32">
        <f t="shared" si="4"/>
        <v>-0.048500000000000015</v>
      </c>
      <c r="F33" s="31">
        <f t="shared" si="4"/>
        <v>-0.048500000000000015</v>
      </c>
      <c r="G33" s="32">
        <f t="shared" si="4"/>
        <v>-0.048500000000000015</v>
      </c>
      <c r="H33" s="31">
        <f t="shared" si="4"/>
        <v>-0.048500000000000015</v>
      </c>
      <c r="I33" s="32">
        <f t="shared" si="4"/>
        <v>-0.048500000000000015</v>
      </c>
      <c r="J33" s="31">
        <f t="shared" si="4"/>
        <v>-0.048500000000000015</v>
      </c>
      <c r="K33" s="32">
        <f t="shared" si="4"/>
        <v>-0.048500000000000015</v>
      </c>
      <c r="L33" s="31">
        <f t="shared" si="4"/>
        <v>-0.048500000000000015</v>
      </c>
      <c r="M33" s="29">
        <f t="shared" si="4"/>
        <v>-0.048500000000000015</v>
      </c>
    </row>
    <row r="34" spans="1:13" ht="10.5">
      <c r="A34" s="2" t="s">
        <v>25</v>
      </c>
      <c r="B34" s="24">
        <f aca="true" t="shared" si="5" ref="B34:M34">+B23-$D$39</f>
        <v>-0.048500000000000015</v>
      </c>
      <c r="C34" s="31">
        <f t="shared" si="5"/>
        <v>-0.048500000000000015</v>
      </c>
      <c r="D34" s="31">
        <f t="shared" si="5"/>
        <v>0.05149999999999999</v>
      </c>
      <c r="E34" s="32">
        <f t="shared" si="5"/>
        <v>-0.048500000000000015</v>
      </c>
      <c r="F34" s="31">
        <f t="shared" si="5"/>
        <v>-0.048500000000000015</v>
      </c>
      <c r="G34" s="32">
        <f t="shared" si="5"/>
        <v>-0.048500000000000015</v>
      </c>
      <c r="H34" s="31">
        <f t="shared" si="5"/>
        <v>-0.048500000000000015</v>
      </c>
      <c r="I34" s="32">
        <f t="shared" si="5"/>
        <v>-0.048500000000000015</v>
      </c>
      <c r="J34" s="31">
        <f t="shared" si="5"/>
        <v>-0.048500000000000015</v>
      </c>
      <c r="K34" s="32">
        <f t="shared" si="5"/>
        <v>-0.048500000000000015</v>
      </c>
      <c r="L34" s="31">
        <f t="shared" si="5"/>
        <v>-0.048500000000000015</v>
      </c>
      <c r="M34" s="29">
        <f t="shared" si="5"/>
        <v>-0.048500000000000015</v>
      </c>
    </row>
    <row r="35" spans="1:13" ht="10.5">
      <c r="A35" s="2" t="s">
        <v>26</v>
      </c>
      <c r="B35" s="24">
        <f aca="true" t="shared" si="6" ref="B35:M35">+B24-$D$39</f>
        <v>-0.048500000000000015</v>
      </c>
      <c r="C35" s="35">
        <f t="shared" si="6"/>
        <v>-0.048500000000000015</v>
      </c>
      <c r="D35" s="35">
        <f t="shared" si="6"/>
        <v>-0.048500000000000015</v>
      </c>
      <c r="E35" s="36">
        <f t="shared" si="6"/>
        <v>-0.048500000000000015</v>
      </c>
      <c r="F35" s="35">
        <f t="shared" si="6"/>
        <v>-0.048500000000000015</v>
      </c>
      <c r="G35" s="36">
        <f t="shared" si="6"/>
        <v>-0.048500000000000015</v>
      </c>
      <c r="H35" s="35">
        <f t="shared" si="6"/>
        <v>-0.048500000000000015</v>
      </c>
      <c r="I35" s="36">
        <f t="shared" si="6"/>
        <v>-0.048500000000000015</v>
      </c>
      <c r="J35" s="35">
        <f t="shared" si="6"/>
        <v>-0.048500000000000015</v>
      </c>
      <c r="K35" s="36">
        <f t="shared" si="6"/>
        <v>-0.048500000000000015</v>
      </c>
      <c r="L35" s="35">
        <f t="shared" si="6"/>
        <v>-0.048500000000000015</v>
      </c>
      <c r="M35" s="29">
        <f t="shared" si="6"/>
        <v>-0.048500000000000015</v>
      </c>
    </row>
    <row r="36" spans="1:13" ht="12" thickBot="1">
      <c r="A36" s="2" t="s">
        <v>27</v>
      </c>
      <c r="B36" s="38">
        <f>+B25-$D$39</f>
        <v>-0.048500000000000015</v>
      </c>
      <c r="C36" s="39">
        <v>0</v>
      </c>
      <c r="D36" s="39">
        <f aca="true" t="shared" si="7" ref="D36:M36">+D25-$D$39</f>
        <v>-0.048500000000000015</v>
      </c>
      <c r="E36" s="39">
        <f t="shared" si="7"/>
        <v>-0.048500000000000015</v>
      </c>
      <c r="F36" s="39">
        <f t="shared" si="7"/>
        <v>-0.048500000000000015</v>
      </c>
      <c r="G36" s="39">
        <f t="shared" si="7"/>
        <v>-0.048500000000000015</v>
      </c>
      <c r="H36" s="39">
        <f t="shared" si="7"/>
        <v>-0.048500000000000015</v>
      </c>
      <c r="I36" s="39">
        <f t="shared" si="7"/>
        <v>-0.048500000000000015</v>
      </c>
      <c r="J36" s="39">
        <f t="shared" si="7"/>
        <v>-0.048500000000000015</v>
      </c>
      <c r="K36" s="39">
        <f t="shared" si="7"/>
        <v>-0.048500000000000015</v>
      </c>
      <c r="L36" s="39">
        <f t="shared" si="7"/>
        <v>-0.048500000000000015</v>
      </c>
      <c r="M36" s="40">
        <f t="shared" si="7"/>
        <v>-0.048500000000000015</v>
      </c>
    </row>
    <row r="37" spans="2:13" ht="10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2" ht="10.5">
      <c r="B38" s="4"/>
      <c r="C38" s="4"/>
      <c r="D38" s="4"/>
      <c r="F38" s="42"/>
      <c r="I38" s="42"/>
      <c r="L38" s="42"/>
    </row>
    <row r="39" spans="2:12" ht="10.5">
      <c r="B39" s="43"/>
      <c r="C39" s="49" t="s">
        <v>29</v>
      </c>
      <c r="D39" s="44">
        <f>+AVERAGE(B18:B21,C18:L18,M18:M21)</f>
        <v>0.048500000000000015</v>
      </c>
      <c r="F39" s="42"/>
      <c r="I39" s="42"/>
      <c r="L39" s="42"/>
    </row>
    <row r="40" spans="2:12" ht="10.5">
      <c r="B40" s="4"/>
      <c r="C40" s="4"/>
      <c r="D40" s="4"/>
      <c r="F40" s="42"/>
      <c r="I40" s="42"/>
      <c r="L40" s="42"/>
    </row>
    <row r="41" spans="2:15" ht="15">
      <c r="B41" s="4"/>
      <c r="C41" s="4"/>
      <c r="D41" s="4"/>
      <c r="F41" s="42"/>
      <c r="G41" s="3" t="s">
        <v>38</v>
      </c>
      <c r="I41" s="42"/>
      <c r="L41" s="42"/>
      <c r="O41" s="87" t="s">
        <v>49</v>
      </c>
    </row>
    <row r="42" spans="2:25" ht="12" thickBot="1">
      <c r="B42" s="2">
        <v>1</v>
      </c>
      <c r="C42" s="2">
        <v>2</v>
      </c>
      <c r="D42" s="2">
        <v>3</v>
      </c>
      <c r="E42" s="2">
        <v>4</v>
      </c>
      <c r="F42" s="2">
        <v>5</v>
      </c>
      <c r="G42" s="2">
        <v>6</v>
      </c>
      <c r="H42" s="2">
        <v>7</v>
      </c>
      <c r="I42" s="2">
        <v>8</v>
      </c>
      <c r="J42" s="2">
        <v>9</v>
      </c>
      <c r="K42" s="2">
        <v>10</v>
      </c>
      <c r="L42" s="2">
        <v>11</v>
      </c>
      <c r="M42" s="2">
        <v>12</v>
      </c>
      <c r="N42" s="89"/>
      <c r="V42" s="32"/>
      <c r="W42" s="8"/>
      <c r="X42" s="4"/>
      <c r="Y42" s="4"/>
    </row>
    <row r="43" spans="1:25" ht="10.5">
      <c r="A43" s="2" t="s">
        <v>20</v>
      </c>
      <c r="B43" s="4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89"/>
      <c r="O43" s="88" t="s">
        <v>53</v>
      </c>
      <c r="P43" s="88" t="s">
        <v>50</v>
      </c>
      <c r="Q43" s="88" t="s">
        <v>51</v>
      </c>
      <c r="R43" s="88" t="s">
        <v>52</v>
      </c>
      <c r="S43" s="88"/>
      <c r="T43" s="88"/>
      <c r="U43" s="88"/>
      <c r="V43" s="1"/>
      <c r="W43" s="1"/>
      <c r="X43" s="1"/>
      <c r="Y43" s="4"/>
    </row>
    <row r="44" spans="1:25" ht="10.5">
      <c r="A44" s="2" t="s">
        <v>21</v>
      </c>
      <c r="B44" s="24"/>
      <c r="C44" s="57">
        <f aca="true" t="shared" si="8" ref="C44:L44">+C30/$C$62</f>
        <v>0.8378024852844997</v>
      </c>
      <c r="D44" s="56">
        <f t="shared" si="8"/>
        <v>0.005886200130804399</v>
      </c>
      <c r="E44" s="58">
        <f t="shared" si="8"/>
        <v>-0.00981033355134081</v>
      </c>
      <c r="F44" s="56">
        <f t="shared" si="8"/>
        <v>0.3198168737737083</v>
      </c>
      <c r="G44" s="58">
        <f t="shared" si="8"/>
        <v>0.8848920863309354</v>
      </c>
      <c r="H44" s="56">
        <f t="shared" si="8"/>
        <v>0.8064094179202094</v>
      </c>
      <c r="I44" s="58">
        <f t="shared" si="8"/>
        <v>1.0732504905166775</v>
      </c>
      <c r="J44" s="56">
        <f t="shared" si="8"/>
        <v>1.0457815565729234</v>
      </c>
      <c r="K44" s="58">
        <f t="shared" si="8"/>
        <v>1.1007194244604317</v>
      </c>
      <c r="L44" s="56">
        <f t="shared" si="8"/>
        <v>1.116415958142577</v>
      </c>
      <c r="M44" s="29"/>
      <c r="N44" s="92" t="s">
        <v>12</v>
      </c>
      <c r="O44" s="46">
        <f>LOG(D57)</f>
        <v>2</v>
      </c>
      <c r="P44" s="45">
        <f>D44</f>
        <v>0.005886200130804399</v>
      </c>
      <c r="Q44" s="45">
        <f>D45</f>
        <v>0.01765860039241328</v>
      </c>
      <c r="R44" s="45">
        <f>D46</f>
        <v>0.025506867233485882</v>
      </c>
      <c r="S44" s="45"/>
      <c r="T44" s="45"/>
      <c r="U44" s="45"/>
      <c r="V44" s="8"/>
      <c r="W44" s="46"/>
      <c r="X44" s="47"/>
      <c r="Y44" s="4"/>
    </row>
    <row r="45" spans="1:25" ht="10.5">
      <c r="A45" s="2" t="s">
        <v>22</v>
      </c>
      <c r="B45" s="24"/>
      <c r="C45" s="60">
        <f aca="true" t="shared" si="9" ref="C45:L45">+C31/$C$62</f>
        <v>0.9202092871157619</v>
      </c>
      <c r="D45" s="64">
        <f t="shared" si="9"/>
        <v>0.01765860039241328</v>
      </c>
      <c r="E45" s="47">
        <f t="shared" si="9"/>
        <v>0.009810333551340674</v>
      </c>
      <c r="F45" s="64">
        <f t="shared" si="9"/>
        <v>0.37867887508175274</v>
      </c>
      <c r="G45" s="47">
        <f t="shared" si="9"/>
        <v>0.7161543492478745</v>
      </c>
      <c r="H45" s="64">
        <f t="shared" si="9"/>
        <v>0.7985611510791367</v>
      </c>
      <c r="I45" s="47">
        <f t="shared" si="9"/>
        <v>0.892740353172008</v>
      </c>
      <c r="J45" s="64">
        <f t="shared" si="9"/>
        <v>0.9202092871157619</v>
      </c>
      <c r="K45" s="47">
        <f t="shared" si="9"/>
        <v>0.9594506213211249</v>
      </c>
      <c r="L45" s="64">
        <f t="shared" si="9"/>
        <v>1.0693263570961413</v>
      </c>
      <c r="M45" s="29"/>
      <c r="N45" s="92" t="s">
        <v>13</v>
      </c>
      <c r="O45" s="46">
        <f>LOG(E57)</f>
        <v>1.8325089127062364</v>
      </c>
      <c r="P45" s="45">
        <f>E44</f>
        <v>-0.00981033355134081</v>
      </c>
      <c r="Q45" s="45">
        <f>E45</f>
        <v>0.009810333551340674</v>
      </c>
      <c r="R45" s="45">
        <f>E46</f>
        <v>0.01765860039241328</v>
      </c>
      <c r="S45" s="45"/>
      <c r="T45" s="45"/>
      <c r="U45" s="45"/>
      <c r="V45" s="8"/>
      <c r="W45" s="46"/>
      <c r="X45" s="47"/>
      <c r="Y45" s="4"/>
    </row>
    <row r="46" spans="1:25" ht="10.5">
      <c r="A46" s="2" t="s">
        <v>23</v>
      </c>
      <c r="B46" s="24"/>
      <c r="C46" s="60">
        <f aca="true" t="shared" si="10" ref="C46:L46">+C32/$C$62</f>
        <v>1.014388489208633</v>
      </c>
      <c r="D46" s="64">
        <f t="shared" si="10"/>
        <v>0.025506867233485882</v>
      </c>
      <c r="E46" s="47">
        <f t="shared" si="10"/>
        <v>0.01765860039241328</v>
      </c>
      <c r="F46" s="64">
        <f t="shared" si="10"/>
        <v>0.33943754087638983</v>
      </c>
      <c r="G46" s="47">
        <f t="shared" si="10"/>
        <v>0.7593198168737737</v>
      </c>
      <c r="H46" s="64">
        <f t="shared" si="10"/>
        <v>0.7985611510791367</v>
      </c>
      <c r="I46" s="47">
        <f t="shared" si="10"/>
        <v>0.9516023544800523</v>
      </c>
      <c r="J46" s="64">
        <f t="shared" si="10"/>
        <v>0.9084368868541532</v>
      </c>
      <c r="K46" s="47">
        <f t="shared" si="10"/>
        <v>0.9947678221059515</v>
      </c>
      <c r="L46" s="64">
        <f t="shared" si="10"/>
        <v>1.0418574231523872</v>
      </c>
      <c r="M46" s="29"/>
      <c r="N46" s="92" t="s">
        <v>14</v>
      </c>
      <c r="O46" s="46">
        <f>LOG(F57)</f>
        <v>1.665580991017953</v>
      </c>
      <c r="P46" s="45">
        <f>F44</f>
        <v>0.3198168737737083</v>
      </c>
      <c r="Q46" s="45">
        <f>F45</f>
        <v>0.37867887508175274</v>
      </c>
      <c r="R46" s="45">
        <f>F46</f>
        <v>0.33943754087638983</v>
      </c>
      <c r="S46" s="45"/>
      <c r="T46" s="45"/>
      <c r="U46" s="45"/>
      <c r="V46" s="8"/>
      <c r="W46" s="46"/>
      <c r="X46" s="47"/>
      <c r="Y46" s="4"/>
    </row>
    <row r="47" spans="1:25" ht="10.5">
      <c r="A47" s="2" t="s">
        <v>24</v>
      </c>
      <c r="B47" s="24"/>
      <c r="C47" s="60">
        <f aca="true" t="shared" si="11" ref="C47:L47">+C33/$C$62</f>
        <v>-0.19032047089601054</v>
      </c>
      <c r="D47" s="64">
        <f t="shared" si="11"/>
        <v>-0.19032047089601054</v>
      </c>
      <c r="E47" s="47">
        <f t="shared" si="11"/>
        <v>-0.19032047089601054</v>
      </c>
      <c r="F47" s="64">
        <f t="shared" si="11"/>
        <v>-0.19032047089601054</v>
      </c>
      <c r="G47" s="47">
        <f t="shared" si="11"/>
        <v>-0.19032047089601054</v>
      </c>
      <c r="H47" s="64">
        <f t="shared" si="11"/>
        <v>-0.19032047089601054</v>
      </c>
      <c r="I47" s="47">
        <f t="shared" si="11"/>
        <v>-0.19032047089601054</v>
      </c>
      <c r="J47" s="64">
        <f t="shared" si="11"/>
        <v>-0.19032047089601054</v>
      </c>
      <c r="K47" s="47">
        <f t="shared" si="11"/>
        <v>-0.19032047089601054</v>
      </c>
      <c r="L47" s="64">
        <f t="shared" si="11"/>
        <v>-0.19032047089601054</v>
      </c>
      <c r="M47" s="29"/>
      <c r="N47" s="92" t="s">
        <v>15</v>
      </c>
      <c r="O47" s="46">
        <f>LOG(G57)</f>
        <v>1.4983105537896004</v>
      </c>
      <c r="P47" s="45">
        <f>G44</f>
        <v>0.8848920863309354</v>
      </c>
      <c r="Q47" s="45">
        <f>G45</f>
        <v>0.7161543492478745</v>
      </c>
      <c r="R47" s="45">
        <f>G46</f>
        <v>0.7593198168737737</v>
      </c>
      <c r="S47" s="45"/>
      <c r="T47" s="45"/>
      <c r="U47" s="45"/>
      <c r="V47" s="8"/>
      <c r="W47" s="46"/>
      <c r="X47" s="47"/>
      <c r="Y47" s="4"/>
    </row>
    <row r="48" spans="1:25" ht="10.5">
      <c r="A48" s="2" t="s">
        <v>25</v>
      </c>
      <c r="B48" s="24"/>
      <c r="C48" s="60">
        <f aca="true" t="shared" si="12" ref="C48:L48">+C34/$C$62</f>
        <v>-0.19032047089601054</v>
      </c>
      <c r="D48" s="64">
        <f t="shared" si="12"/>
        <v>0.20209287115761934</v>
      </c>
      <c r="E48" s="47">
        <f t="shared" si="12"/>
        <v>-0.19032047089601054</v>
      </c>
      <c r="F48" s="64">
        <f t="shared" si="12"/>
        <v>-0.19032047089601054</v>
      </c>
      <c r="G48" s="47">
        <f t="shared" si="12"/>
        <v>-0.19032047089601054</v>
      </c>
      <c r="H48" s="64">
        <f t="shared" si="12"/>
        <v>-0.19032047089601054</v>
      </c>
      <c r="I48" s="47">
        <f t="shared" si="12"/>
        <v>-0.19032047089601054</v>
      </c>
      <c r="J48" s="64">
        <f t="shared" si="12"/>
        <v>-0.19032047089601054</v>
      </c>
      <c r="K48" s="47">
        <f t="shared" si="12"/>
        <v>-0.19032047089601054</v>
      </c>
      <c r="L48" s="64">
        <f t="shared" si="12"/>
        <v>-0.19032047089601054</v>
      </c>
      <c r="M48" s="29"/>
      <c r="N48" s="92" t="s">
        <v>16</v>
      </c>
      <c r="O48" s="46">
        <f>LOG(H57)</f>
        <v>1.3304137733491908</v>
      </c>
      <c r="P48" s="45">
        <f>H44</f>
        <v>0.8064094179202094</v>
      </c>
      <c r="Q48" s="45">
        <f>H45</f>
        <v>0.7985611510791367</v>
      </c>
      <c r="R48" s="45">
        <f>H46</f>
        <v>0.7985611510791367</v>
      </c>
      <c r="S48" s="45"/>
      <c r="T48" s="45"/>
      <c r="U48" s="45"/>
      <c r="V48" s="8"/>
      <c r="W48" s="46"/>
      <c r="X48" s="47"/>
      <c r="Y48" s="4"/>
    </row>
    <row r="49" spans="1:25" ht="10.5">
      <c r="A49" s="2" t="s">
        <v>26</v>
      </c>
      <c r="B49" s="24"/>
      <c r="C49" s="62">
        <f aca="true" t="shared" si="13" ref="C49:L49">+C35/$C$62</f>
        <v>-0.19032047089601054</v>
      </c>
      <c r="D49" s="65">
        <f t="shared" si="13"/>
        <v>-0.19032047089601054</v>
      </c>
      <c r="E49" s="63">
        <f t="shared" si="13"/>
        <v>-0.19032047089601054</v>
      </c>
      <c r="F49" s="65">
        <f t="shared" si="13"/>
        <v>-0.19032047089601054</v>
      </c>
      <c r="G49" s="63">
        <f t="shared" si="13"/>
        <v>-0.19032047089601054</v>
      </c>
      <c r="H49" s="65">
        <f t="shared" si="13"/>
        <v>-0.19032047089601054</v>
      </c>
      <c r="I49" s="63">
        <f t="shared" si="13"/>
        <v>-0.19032047089601054</v>
      </c>
      <c r="J49" s="65">
        <f t="shared" si="13"/>
        <v>-0.19032047089601054</v>
      </c>
      <c r="K49" s="63">
        <f t="shared" si="13"/>
        <v>-0.19032047089601054</v>
      </c>
      <c r="L49" s="65">
        <f t="shared" si="13"/>
        <v>-0.19032047089601054</v>
      </c>
      <c r="M49" s="29"/>
      <c r="N49" s="92" t="s">
        <v>17</v>
      </c>
      <c r="O49" s="46">
        <f>LOG(I57)</f>
        <v>1.1643528557844371</v>
      </c>
      <c r="P49" s="45">
        <f>I44</f>
        <v>1.0732504905166775</v>
      </c>
      <c r="Q49" s="45">
        <f>I45</f>
        <v>0.892740353172008</v>
      </c>
      <c r="R49" s="45">
        <f>I46</f>
        <v>0.9516023544800523</v>
      </c>
      <c r="S49" s="45"/>
      <c r="T49" s="45"/>
      <c r="U49" s="45"/>
      <c r="V49" s="8"/>
      <c r="W49" s="46"/>
      <c r="X49" s="47"/>
      <c r="Y49" s="4"/>
    </row>
    <row r="50" spans="1:25" ht="12" thickBot="1">
      <c r="A50" s="2" t="s">
        <v>27</v>
      </c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  <c r="N50" s="92" t="s">
        <v>18</v>
      </c>
      <c r="O50" s="46">
        <f>LOG(J57)</f>
        <v>0.9956351945975499</v>
      </c>
      <c r="P50" s="47">
        <f>J44</f>
        <v>1.0457815565729234</v>
      </c>
      <c r="Q50" s="45">
        <f>J45</f>
        <v>0.9202092871157619</v>
      </c>
      <c r="R50" s="47">
        <f>J46</f>
        <v>0.9084368868541532</v>
      </c>
      <c r="S50" s="47"/>
      <c r="T50" s="45"/>
      <c r="U50" s="47"/>
      <c r="V50" s="4"/>
      <c r="W50" s="46"/>
      <c r="X50" s="47"/>
      <c r="Y50" s="4"/>
    </row>
    <row r="51" spans="2:25" ht="10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92" t="s">
        <v>19</v>
      </c>
      <c r="O51" s="46">
        <f>LOG(K57)</f>
        <v>0.8260748027008264</v>
      </c>
      <c r="P51" s="47">
        <f>K44</f>
        <v>1.1007194244604317</v>
      </c>
      <c r="Q51" s="45">
        <f>K45</f>
        <v>0.9594506213211249</v>
      </c>
      <c r="R51" s="47">
        <f>K46</f>
        <v>0.9947678221059515</v>
      </c>
      <c r="S51" s="47"/>
      <c r="T51" s="45"/>
      <c r="U51" s="47"/>
      <c r="V51" s="4"/>
      <c r="W51" s="46"/>
      <c r="X51" s="47"/>
      <c r="Y51" s="4"/>
    </row>
    <row r="52" spans="1:25" ht="10.5">
      <c r="A52" s="4"/>
      <c r="B52" s="51" t="s">
        <v>44</v>
      </c>
      <c r="C52" s="95" t="s">
        <v>1</v>
      </c>
      <c r="D52" s="4"/>
      <c r="E52" s="4"/>
      <c r="H52" s="51" t="s">
        <v>54</v>
      </c>
      <c r="I52" s="95" t="s">
        <v>4</v>
      </c>
      <c r="L52" s="42"/>
      <c r="O52" s="46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0.5">
      <c r="A53" s="4"/>
      <c r="B53" s="51" t="s">
        <v>45</v>
      </c>
      <c r="C53" s="95" t="s">
        <v>2</v>
      </c>
      <c r="D53" s="4"/>
      <c r="E53" s="4"/>
      <c r="H53" s="51" t="s">
        <v>47</v>
      </c>
      <c r="I53" s="95" t="s">
        <v>5</v>
      </c>
      <c r="L53" s="42"/>
      <c r="O53" s="46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0.5">
      <c r="A54" s="4"/>
      <c r="B54" s="51" t="s">
        <v>10</v>
      </c>
      <c r="C54" s="95" t="s">
        <v>3</v>
      </c>
      <c r="D54" s="4"/>
      <c r="E54" s="4"/>
      <c r="H54" s="51" t="s">
        <v>46</v>
      </c>
      <c r="I54" s="95" t="s">
        <v>6</v>
      </c>
      <c r="J54" s="4"/>
      <c r="K54" s="4"/>
      <c r="L54" s="42"/>
      <c r="P54" s="90"/>
      <c r="Q54" s="4"/>
      <c r="R54" s="4"/>
      <c r="S54" s="4"/>
      <c r="T54" s="4"/>
      <c r="U54" s="4"/>
      <c r="V54" s="4"/>
      <c r="W54" s="4"/>
      <c r="X54" s="4"/>
      <c r="Y54" s="4"/>
    </row>
    <row r="55" spans="1:25" ht="10.5">
      <c r="A55" s="4"/>
      <c r="B55" s="4"/>
      <c r="C55" s="4"/>
      <c r="D55" s="4"/>
      <c r="E55" s="4"/>
      <c r="F55" s="42"/>
      <c r="I55" s="42"/>
      <c r="L55" s="4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12" ht="16.5" customHeight="1">
      <c r="A56" s="4"/>
      <c r="B56" s="4"/>
      <c r="C56" s="67" t="s">
        <v>33</v>
      </c>
      <c r="D56" s="68" t="s">
        <v>12</v>
      </c>
      <c r="E56" s="69" t="s">
        <v>13</v>
      </c>
      <c r="F56" s="70" t="s">
        <v>14</v>
      </c>
      <c r="G56" s="69" t="s">
        <v>15</v>
      </c>
      <c r="H56" s="69" t="s">
        <v>16</v>
      </c>
      <c r="I56" s="70" t="s">
        <v>17</v>
      </c>
      <c r="J56" s="69" t="s">
        <v>18</v>
      </c>
      <c r="K56" s="69" t="s">
        <v>19</v>
      </c>
      <c r="L56" s="71" t="s">
        <v>37</v>
      </c>
    </row>
    <row r="57" spans="1:13" ht="10.5">
      <c r="A57" s="43"/>
      <c r="B57" s="72" t="s">
        <v>0</v>
      </c>
      <c r="C57" s="73">
        <v>0</v>
      </c>
      <c r="D57" s="74">
        <v>100</v>
      </c>
      <c r="E57" s="74">
        <v>68</v>
      </c>
      <c r="F57" s="74">
        <v>46.3</v>
      </c>
      <c r="G57" s="74">
        <v>31.5</v>
      </c>
      <c r="H57" s="74">
        <v>21.4</v>
      </c>
      <c r="I57" s="74">
        <v>14.6</v>
      </c>
      <c r="J57" s="74">
        <v>9.9</v>
      </c>
      <c r="K57" s="74">
        <v>6.7</v>
      </c>
      <c r="L57" s="75">
        <v>0</v>
      </c>
      <c r="M57" s="46"/>
    </row>
    <row r="58" spans="1:13" ht="10.5">
      <c r="A58" s="14"/>
      <c r="B58" s="51"/>
      <c r="C58" s="10"/>
      <c r="D58" s="76"/>
      <c r="E58" s="12"/>
      <c r="F58" s="12"/>
      <c r="G58" s="12"/>
      <c r="H58" s="12"/>
      <c r="I58" s="12"/>
      <c r="J58" s="12"/>
      <c r="K58" s="12"/>
      <c r="L58" s="77"/>
      <c r="M58" s="4"/>
    </row>
    <row r="59" spans="1:13" ht="10.5">
      <c r="A59" s="14"/>
      <c r="B59" s="51" t="s">
        <v>34</v>
      </c>
      <c r="C59" s="30">
        <f aca="true" t="shared" si="14" ref="C59:L59">AVERAGE(C30:C32)</f>
        <v>0.23549999999999996</v>
      </c>
      <c r="D59" s="32">
        <f t="shared" si="14"/>
        <v>0.004166666666666652</v>
      </c>
      <c r="E59" s="32">
        <f t="shared" si="14"/>
        <v>0.001499999999999983</v>
      </c>
      <c r="F59" s="32">
        <f t="shared" si="14"/>
        <v>0.08816666666666666</v>
      </c>
      <c r="G59" s="32">
        <f t="shared" si="14"/>
        <v>0.2005</v>
      </c>
      <c r="H59" s="32">
        <f t="shared" si="14"/>
        <v>0.20416666666666664</v>
      </c>
      <c r="I59" s="32">
        <f t="shared" si="14"/>
        <v>0.24783333333333332</v>
      </c>
      <c r="J59" s="32">
        <f t="shared" si="14"/>
        <v>0.24416666666666664</v>
      </c>
      <c r="K59" s="32">
        <f t="shared" si="14"/>
        <v>0.25949999999999995</v>
      </c>
      <c r="L59" s="33">
        <f t="shared" si="14"/>
        <v>0.2741666666666666</v>
      </c>
      <c r="M59" s="4"/>
    </row>
    <row r="60" spans="1:13" ht="10.5">
      <c r="A60" s="16"/>
      <c r="B60" s="81" t="s">
        <v>35</v>
      </c>
      <c r="C60" s="34">
        <f aca="true" t="shared" si="15" ref="C60:L60">STDEV(C30:C32)</f>
        <v>0.02251666049839538</v>
      </c>
      <c r="D60" s="36">
        <f t="shared" si="15"/>
        <v>0.002516611478423582</v>
      </c>
      <c r="E60" s="36">
        <f t="shared" si="15"/>
        <v>0.0036055512754639887</v>
      </c>
      <c r="F60" s="36">
        <f t="shared" si="15"/>
        <v>0.0076376261582597246</v>
      </c>
      <c r="G60" s="36">
        <f t="shared" si="15"/>
        <v>0.022338307903688685</v>
      </c>
      <c r="H60" s="36">
        <f t="shared" si="15"/>
        <v>0.0011547005383792527</v>
      </c>
      <c r="I60" s="36">
        <f t="shared" si="15"/>
        <v>0.023459184413217194</v>
      </c>
      <c r="J60" s="36">
        <f t="shared" si="15"/>
        <v>0.019399312702601933</v>
      </c>
      <c r="K60" s="36">
        <f t="shared" si="15"/>
        <v>0.0187349939951952</v>
      </c>
      <c r="L60" s="37">
        <f t="shared" si="15"/>
        <v>0.009609023536933058</v>
      </c>
      <c r="M60" s="4"/>
    </row>
    <row r="61" spans="1:13" ht="10.5">
      <c r="A61" s="10"/>
      <c r="B61" s="82"/>
      <c r="C61" s="25"/>
      <c r="D61" s="27"/>
      <c r="E61" s="27"/>
      <c r="F61" s="27"/>
      <c r="G61" s="27"/>
      <c r="H61" s="27"/>
      <c r="I61" s="27"/>
      <c r="J61" s="27"/>
      <c r="K61" s="27"/>
      <c r="L61" s="28"/>
      <c r="M61" s="4"/>
    </row>
    <row r="62" spans="1:13" ht="10.5">
      <c r="A62" s="14"/>
      <c r="B62" s="51" t="s">
        <v>40</v>
      </c>
      <c r="C62" s="30">
        <f>AVERAGE(C59,L59)</f>
        <v>0.2548333333333333</v>
      </c>
      <c r="D62" s="4"/>
      <c r="E62" s="32"/>
      <c r="F62" s="32"/>
      <c r="G62" s="32"/>
      <c r="H62" s="32"/>
      <c r="I62" s="32"/>
      <c r="J62" s="32"/>
      <c r="K62" s="54"/>
      <c r="L62" s="33"/>
      <c r="M62" s="4"/>
    </row>
    <row r="63" spans="1:13" ht="10.5">
      <c r="A63" s="14"/>
      <c r="B63" s="51" t="s">
        <v>43</v>
      </c>
      <c r="C63" s="30">
        <f>+D39</f>
        <v>0.048500000000000015</v>
      </c>
      <c r="D63" s="4"/>
      <c r="E63" s="32"/>
      <c r="F63" s="32"/>
      <c r="G63" s="32"/>
      <c r="H63" s="32"/>
      <c r="I63" s="32"/>
      <c r="J63" s="32"/>
      <c r="K63" s="54"/>
      <c r="L63" s="33"/>
      <c r="M63" s="4"/>
    </row>
    <row r="64" spans="1:13" ht="10.5">
      <c r="A64" s="16"/>
      <c r="B64" s="83"/>
      <c r="C64" s="30"/>
      <c r="D64" s="32"/>
      <c r="E64" s="32"/>
      <c r="F64" s="32"/>
      <c r="G64" s="32"/>
      <c r="H64" s="32"/>
      <c r="I64" s="32"/>
      <c r="J64" s="32"/>
      <c r="K64" s="54"/>
      <c r="L64" s="33"/>
      <c r="M64" s="4"/>
    </row>
    <row r="65" spans="1:13" ht="10.5">
      <c r="A65" s="10"/>
      <c r="B65" s="82" t="s">
        <v>39</v>
      </c>
      <c r="C65" s="57">
        <f aca="true" t="shared" si="16" ref="C65:L65">+C59/$C$62</f>
        <v>0.9241334205362982</v>
      </c>
      <c r="D65" s="58">
        <f t="shared" si="16"/>
        <v>0.016350555918901187</v>
      </c>
      <c r="E65" s="58">
        <f t="shared" si="16"/>
        <v>0.005886200130804381</v>
      </c>
      <c r="F65" s="58">
        <f t="shared" si="16"/>
        <v>0.3459777632439503</v>
      </c>
      <c r="G65" s="58">
        <f t="shared" si="16"/>
        <v>0.786788750817528</v>
      </c>
      <c r="H65" s="58">
        <f t="shared" si="16"/>
        <v>0.8011772400261609</v>
      </c>
      <c r="I65" s="58">
        <f t="shared" si="16"/>
        <v>0.972531066056246</v>
      </c>
      <c r="J65" s="58">
        <f t="shared" si="16"/>
        <v>0.9581425768476128</v>
      </c>
      <c r="K65" s="58">
        <f t="shared" si="16"/>
        <v>1.0183126226291694</v>
      </c>
      <c r="L65" s="59">
        <f t="shared" si="16"/>
        <v>1.0758665794637017</v>
      </c>
      <c r="M65" s="4"/>
    </row>
    <row r="66" spans="1:13" ht="10.5">
      <c r="A66" s="14"/>
      <c r="B66" s="52" t="s">
        <v>35</v>
      </c>
      <c r="C66" s="60">
        <f aca="true" t="shared" si="17" ref="C66:L66">+C60/$C$62</f>
        <v>0.08835837998062283</v>
      </c>
      <c r="D66" s="47">
        <f t="shared" si="17"/>
        <v>0.009875519208987243</v>
      </c>
      <c r="E66" s="47">
        <f t="shared" si="17"/>
        <v>0.014148664259505516</v>
      </c>
      <c r="F66" s="47">
        <f t="shared" si="17"/>
        <v>0.029971064061189243</v>
      </c>
      <c r="G66" s="47">
        <f t="shared" si="17"/>
        <v>0.08765850060309492</v>
      </c>
      <c r="H66" s="47">
        <f t="shared" si="17"/>
        <v>0.004531198973365283</v>
      </c>
      <c r="I66" s="47">
        <f t="shared" si="17"/>
        <v>0.09205696957442981</v>
      </c>
      <c r="J66" s="47">
        <f t="shared" si="17"/>
        <v>0.07612549131171459</v>
      </c>
      <c r="K66" s="47">
        <f t="shared" si="17"/>
        <v>0.07351861607009236</v>
      </c>
      <c r="L66" s="61">
        <f t="shared" si="17"/>
        <v>0.03770709039999893</v>
      </c>
      <c r="M66" s="4"/>
    </row>
    <row r="67" spans="1:13" ht="10.5">
      <c r="A67" s="16"/>
      <c r="B67" s="81" t="s">
        <v>36</v>
      </c>
      <c r="C67" s="80">
        <f>+C66/C65</f>
        <v>0.09561214649000165</v>
      </c>
      <c r="D67" s="66">
        <f aca="true" t="shared" si="18" ref="D67:L67">+D66/D65</f>
        <v>0.6039867548216619</v>
      </c>
      <c r="E67" s="66">
        <f t="shared" si="18"/>
        <v>2.4037008503093533</v>
      </c>
      <c r="F67" s="66">
        <f t="shared" si="18"/>
        <v>0.08662713979122562</v>
      </c>
      <c r="G67" s="66">
        <f t="shared" si="18"/>
        <v>0.11141300700094108</v>
      </c>
      <c r="H67" s="66">
        <f t="shared" si="18"/>
        <v>0.005655676106347361</v>
      </c>
      <c r="I67" s="66">
        <f t="shared" si="18"/>
        <v>0.09465709917908754</v>
      </c>
      <c r="J67" s="66">
        <f t="shared" si="18"/>
        <v>0.07945111004478608</v>
      </c>
      <c r="K67" s="66">
        <f t="shared" si="18"/>
        <v>0.07219650865200462</v>
      </c>
      <c r="L67" s="93">
        <f t="shared" si="18"/>
        <v>0.03504811016510539</v>
      </c>
      <c r="M67" s="4"/>
    </row>
    <row r="68" spans="1:13" ht="10.5">
      <c r="A68" s="10"/>
      <c r="B68" s="84"/>
      <c r="C68" s="30"/>
      <c r="D68" s="32"/>
      <c r="E68" s="32"/>
      <c r="F68" s="32"/>
      <c r="G68" s="32"/>
      <c r="H68" s="32"/>
      <c r="I68" s="32"/>
      <c r="J68" s="32"/>
      <c r="K68" s="32"/>
      <c r="L68" s="33"/>
      <c r="M68" s="4"/>
    </row>
    <row r="69" spans="1:13" ht="10.5">
      <c r="A69" s="14"/>
      <c r="B69" s="50" t="s">
        <v>41</v>
      </c>
      <c r="C69" s="79">
        <f>+(C62-C59)/C62</f>
        <v>0.0758665794637018</v>
      </c>
      <c r="D69" s="4"/>
      <c r="E69" s="32"/>
      <c r="F69" s="32"/>
      <c r="G69" s="32"/>
      <c r="H69" s="32"/>
      <c r="I69" s="32"/>
      <c r="J69" s="32"/>
      <c r="K69" s="32"/>
      <c r="L69" s="33"/>
      <c r="M69" s="4"/>
    </row>
    <row r="70" spans="1:13" ht="10.5">
      <c r="A70" s="16"/>
      <c r="B70" s="85" t="s">
        <v>42</v>
      </c>
      <c r="C70" s="80">
        <f>+(C62-L59)/C62</f>
        <v>-0.07586657946370169</v>
      </c>
      <c r="D70" s="18"/>
      <c r="E70" s="36"/>
      <c r="F70" s="36"/>
      <c r="G70" s="36"/>
      <c r="H70" s="36"/>
      <c r="I70" s="36"/>
      <c r="J70" s="36"/>
      <c r="K70" s="36"/>
      <c r="L70" s="37"/>
      <c r="M70" s="4"/>
    </row>
    <row r="71" spans="1:13" ht="10.5">
      <c r="A71" s="10"/>
      <c r="B71" s="86"/>
      <c r="C71" s="25"/>
      <c r="D71" s="78"/>
      <c r="E71" s="27"/>
      <c r="F71" s="27"/>
      <c r="G71" s="27"/>
      <c r="H71" s="27"/>
      <c r="I71" s="27"/>
      <c r="J71" s="27"/>
      <c r="K71" s="27"/>
      <c r="L71" s="28"/>
      <c r="M71" s="4"/>
    </row>
    <row r="72" spans="1:13" ht="10.5">
      <c r="A72" s="14"/>
      <c r="B72" s="50" t="s">
        <v>48</v>
      </c>
      <c r="C72" s="30">
        <f>AVERAGE(C19:C21,L19:L21)</f>
        <v>0.3033333333333333</v>
      </c>
      <c r="D72" s="48"/>
      <c r="E72" s="32"/>
      <c r="F72" s="32"/>
      <c r="G72" s="32"/>
      <c r="H72" s="32"/>
      <c r="I72" s="32"/>
      <c r="J72" s="32"/>
      <c r="K72" s="32"/>
      <c r="L72" s="33"/>
      <c r="M72" s="4"/>
    </row>
    <row r="73" spans="1:13" ht="10.5">
      <c r="A73" s="16"/>
      <c r="B73" s="85"/>
      <c r="C73" s="34"/>
      <c r="D73" s="66"/>
      <c r="E73" s="36"/>
      <c r="F73" s="36"/>
      <c r="G73" s="36"/>
      <c r="H73" s="36"/>
      <c r="I73" s="36"/>
      <c r="J73" s="36"/>
      <c r="K73" s="36"/>
      <c r="L73" s="37"/>
      <c r="M73" s="4"/>
    </row>
    <row r="74" spans="1:13" ht="10.5">
      <c r="A74" s="4"/>
      <c r="B74" s="50"/>
      <c r="C74" s="32"/>
      <c r="D74" s="48"/>
      <c r="E74" s="32"/>
      <c r="F74" s="32"/>
      <c r="G74" s="32"/>
      <c r="H74" s="32"/>
      <c r="I74" s="32"/>
      <c r="J74" s="32"/>
      <c r="K74" s="32"/>
      <c r="L74" s="32"/>
      <c r="M74" s="4"/>
    </row>
    <row r="75" spans="1:13" ht="10.5">
      <c r="A75" s="4"/>
      <c r="B75" s="50"/>
      <c r="C75" s="32"/>
      <c r="D75" s="48"/>
      <c r="E75" s="32"/>
      <c r="F75" s="32"/>
      <c r="G75" s="32"/>
      <c r="H75" s="32"/>
      <c r="I75" s="32"/>
      <c r="J75" s="32"/>
      <c r="K75" s="32"/>
      <c r="L75" s="32"/>
      <c r="M75" s="4"/>
    </row>
    <row r="76" spans="2:12" ht="10.5">
      <c r="B76" s="53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0.5">
      <c r="B77" s="53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0.5">
      <c r="B78" s="53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0.5">
      <c r="B79" s="53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0.5">
      <c r="B80" s="53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ht="10.5">
      <c r="B81" s="53"/>
    </row>
    <row r="82" ht="10.5">
      <c r="B82" s="53"/>
    </row>
    <row r="83" ht="10.5">
      <c r="B83" s="53"/>
    </row>
    <row r="84" ht="10.5">
      <c r="B84" s="53"/>
    </row>
    <row r="99" spans="1:9" ht="10.5">
      <c r="A99" s="4"/>
      <c r="B99" s="51" t="s">
        <v>44</v>
      </c>
      <c r="C99" s="94" t="s">
        <v>1</v>
      </c>
      <c r="H99" s="51" t="s">
        <v>54</v>
      </c>
      <c r="I99" s="94" t="s">
        <v>4</v>
      </c>
    </row>
    <row r="100" spans="1:9" ht="10.5">
      <c r="A100" s="4"/>
      <c r="B100" s="51" t="s">
        <v>45</v>
      </c>
      <c r="C100" s="94" t="s">
        <v>2</v>
      </c>
      <c r="E100" s="91"/>
      <c r="H100" s="51" t="s">
        <v>47</v>
      </c>
      <c r="I100" s="94" t="s">
        <v>7</v>
      </c>
    </row>
    <row r="101" spans="1:9" ht="10.5">
      <c r="A101" s="4"/>
      <c r="B101" s="51" t="s">
        <v>10</v>
      </c>
      <c r="C101" s="94" t="s">
        <v>3</v>
      </c>
      <c r="H101" s="51" t="s">
        <v>46</v>
      </c>
      <c r="I101" s="94" t="s">
        <v>8</v>
      </c>
    </row>
    <row r="102" ht="10.5">
      <c r="B102" s="53"/>
    </row>
    <row r="103" ht="15">
      <c r="G103" s="3" t="s">
        <v>30</v>
      </c>
    </row>
    <row r="104" spans="2:13" ht="12" thickBot="1">
      <c r="B104" s="2">
        <v>1</v>
      </c>
      <c r="C104" s="2">
        <v>2</v>
      </c>
      <c r="D104" s="2">
        <v>3</v>
      </c>
      <c r="E104" s="2">
        <v>4</v>
      </c>
      <c r="F104" s="2">
        <v>5</v>
      </c>
      <c r="G104" s="2">
        <v>6</v>
      </c>
      <c r="H104" s="2">
        <v>7</v>
      </c>
      <c r="I104" s="2">
        <v>8</v>
      </c>
      <c r="J104" s="2">
        <v>9</v>
      </c>
      <c r="K104" s="2">
        <v>10</v>
      </c>
      <c r="L104" s="2">
        <v>11</v>
      </c>
      <c r="M104" s="2">
        <v>12</v>
      </c>
    </row>
    <row r="105" spans="1:13" ht="10.5">
      <c r="A105" s="2" t="s">
        <v>20</v>
      </c>
      <c r="B105" s="5" t="s">
        <v>28</v>
      </c>
      <c r="C105" s="6" t="s">
        <v>28</v>
      </c>
      <c r="D105" s="6" t="s">
        <v>28</v>
      </c>
      <c r="E105" s="6" t="s">
        <v>28</v>
      </c>
      <c r="F105" s="6" t="s">
        <v>28</v>
      </c>
      <c r="G105" s="6" t="s">
        <v>28</v>
      </c>
      <c r="H105" s="6" t="s">
        <v>28</v>
      </c>
      <c r="I105" s="6" t="s">
        <v>28</v>
      </c>
      <c r="J105" s="6" t="s">
        <v>28</v>
      </c>
      <c r="K105" s="6" t="s">
        <v>28</v>
      </c>
      <c r="L105" s="6" t="s">
        <v>28</v>
      </c>
      <c r="M105" s="7" t="s">
        <v>28</v>
      </c>
    </row>
    <row r="106" spans="1:13" ht="10.5">
      <c r="A106" s="2" t="s">
        <v>21</v>
      </c>
      <c r="B106" s="9" t="s">
        <v>28</v>
      </c>
      <c r="C106" s="10" t="s">
        <v>33</v>
      </c>
      <c r="D106" s="11" t="s">
        <v>12</v>
      </c>
      <c r="E106" s="12" t="s">
        <v>13</v>
      </c>
      <c r="F106" s="11" t="s">
        <v>14</v>
      </c>
      <c r="G106" s="12" t="s">
        <v>15</v>
      </c>
      <c r="H106" s="11" t="s">
        <v>16</v>
      </c>
      <c r="I106" s="12" t="s">
        <v>17</v>
      </c>
      <c r="J106" s="11" t="s">
        <v>18</v>
      </c>
      <c r="K106" s="12" t="s">
        <v>19</v>
      </c>
      <c r="L106" s="11" t="s">
        <v>37</v>
      </c>
      <c r="M106" s="13" t="s">
        <v>28</v>
      </c>
    </row>
    <row r="107" spans="1:13" ht="10.5">
      <c r="A107" s="2" t="s">
        <v>22</v>
      </c>
      <c r="B107" s="9" t="s">
        <v>28</v>
      </c>
      <c r="C107" s="14" t="s">
        <v>33</v>
      </c>
      <c r="D107" s="15" t="s">
        <v>12</v>
      </c>
      <c r="E107" s="4" t="s">
        <v>13</v>
      </c>
      <c r="F107" s="15" t="s">
        <v>14</v>
      </c>
      <c r="G107" s="4" t="s">
        <v>15</v>
      </c>
      <c r="H107" s="15" t="s">
        <v>16</v>
      </c>
      <c r="I107" s="4" t="s">
        <v>17</v>
      </c>
      <c r="J107" s="15" t="s">
        <v>18</v>
      </c>
      <c r="K107" s="4" t="s">
        <v>19</v>
      </c>
      <c r="L107" s="15" t="s">
        <v>37</v>
      </c>
      <c r="M107" s="13" t="s">
        <v>28</v>
      </c>
    </row>
    <row r="108" spans="1:13" ht="10.5">
      <c r="A108" s="2" t="s">
        <v>23</v>
      </c>
      <c r="B108" s="9" t="s">
        <v>28</v>
      </c>
      <c r="C108" s="14" t="s">
        <v>33</v>
      </c>
      <c r="D108" s="15" t="s">
        <v>12</v>
      </c>
      <c r="E108" s="4" t="s">
        <v>13</v>
      </c>
      <c r="F108" s="15" t="s">
        <v>14</v>
      </c>
      <c r="G108" s="4" t="s">
        <v>15</v>
      </c>
      <c r="H108" s="15" t="s">
        <v>16</v>
      </c>
      <c r="I108" s="4" t="s">
        <v>17</v>
      </c>
      <c r="J108" s="15" t="s">
        <v>18</v>
      </c>
      <c r="K108" s="4" t="s">
        <v>19</v>
      </c>
      <c r="L108" s="15" t="s">
        <v>37</v>
      </c>
      <c r="M108" s="13" t="s">
        <v>28</v>
      </c>
    </row>
    <row r="109" spans="1:13" ht="10.5">
      <c r="A109" s="2" t="s">
        <v>24</v>
      </c>
      <c r="B109" s="9" t="s">
        <v>28</v>
      </c>
      <c r="C109" s="14" t="s">
        <v>33</v>
      </c>
      <c r="D109" s="15" t="s">
        <v>12</v>
      </c>
      <c r="E109" s="4" t="s">
        <v>13</v>
      </c>
      <c r="F109" s="15" t="s">
        <v>14</v>
      </c>
      <c r="G109" s="4" t="s">
        <v>15</v>
      </c>
      <c r="H109" s="15" t="s">
        <v>16</v>
      </c>
      <c r="I109" s="4" t="s">
        <v>17</v>
      </c>
      <c r="J109" s="15" t="s">
        <v>18</v>
      </c>
      <c r="K109" s="4" t="s">
        <v>19</v>
      </c>
      <c r="L109" s="15" t="s">
        <v>37</v>
      </c>
      <c r="M109" s="13" t="s">
        <v>28</v>
      </c>
    </row>
    <row r="110" spans="1:13" ht="10.5">
      <c r="A110" s="2" t="s">
        <v>25</v>
      </c>
      <c r="B110" s="9" t="s">
        <v>28</v>
      </c>
      <c r="C110" s="14" t="s">
        <v>33</v>
      </c>
      <c r="D110" s="15" t="s">
        <v>12</v>
      </c>
      <c r="E110" s="4" t="s">
        <v>13</v>
      </c>
      <c r="F110" s="15" t="s">
        <v>14</v>
      </c>
      <c r="G110" s="4" t="s">
        <v>15</v>
      </c>
      <c r="H110" s="15" t="s">
        <v>16</v>
      </c>
      <c r="I110" s="4" t="s">
        <v>17</v>
      </c>
      <c r="J110" s="15" t="s">
        <v>18</v>
      </c>
      <c r="K110" s="4" t="s">
        <v>19</v>
      </c>
      <c r="L110" s="15" t="s">
        <v>37</v>
      </c>
      <c r="M110" s="13" t="s">
        <v>28</v>
      </c>
    </row>
    <row r="111" spans="1:13" ht="10.5">
      <c r="A111" s="2" t="s">
        <v>26</v>
      </c>
      <c r="B111" s="9" t="s">
        <v>28</v>
      </c>
      <c r="C111" s="16" t="s">
        <v>33</v>
      </c>
      <c r="D111" s="17" t="s">
        <v>12</v>
      </c>
      <c r="E111" s="18" t="s">
        <v>13</v>
      </c>
      <c r="F111" s="17" t="s">
        <v>14</v>
      </c>
      <c r="G111" s="18" t="s">
        <v>15</v>
      </c>
      <c r="H111" s="17" t="s">
        <v>16</v>
      </c>
      <c r="I111" s="18" t="s">
        <v>17</v>
      </c>
      <c r="J111" s="17" t="s">
        <v>18</v>
      </c>
      <c r="K111" s="18" t="s">
        <v>19</v>
      </c>
      <c r="L111" s="17" t="s">
        <v>37</v>
      </c>
      <c r="M111" s="13" t="s">
        <v>28</v>
      </c>
    </row>
    <row r="112" spans="1:13" ht="12" thickBot="1">
      <c r="A112" s="2" t="s">
        <v>27</v>
      </c>
      <c r="B112" s="19" t="s">
        <v>28</v>
      </c>
      <c r="C112" s="20" t="s">
        <v>28</v>
      </c>
      <c r="D112" s="20" t="s">
        <v>28</v>
      </c>
      <c r="E112" s="20" t="s">
        <v>28</v>
      </c>
      <c r="F112" s="20" t="s">
        <v>28</v>
      </c>
      <c r="G112" s="20" t="s">
        <v>28</v>
      </c>
      <c r="H112" s="20" t="s">
        <v>28</v>
      </c>
      <c r="I112" s="20" t="s">
        <v>28</v>
      </c>
      <c r="J112" s="20" t="s">
        <v>28</v>
      </c>
      <c r="K112" s="20" t="s">
        <v>28</v>
      </c>
      <c r="L112" s="20" t="s">
        <v>28</v>
      </c>
      <c r="M112" s="21" t="s">
        <v>28</v>
      </c>
    </row>
    <row r="113" spans="2:13" ht="10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ht="15">
      <c r="G114" s="3" t="s">
        <v>31</v>
      </c>
    </row>
    <row r="115" spans="2:13" ht="12" thickBot="1">
      <c r="B115" s="2">
        <v>1</v>
      </c>
      <c r="C115" s="2">
        <v>2</v>
      </c>
      <c r="D115" s="2">
        <v>3</v>
      </c>
      <c r="E115" s="2">
        <v>4</v>
      </c>
      <c r="F115" s="2">
        <v>5</v>
      </c>
      <c r="G115" s="2">
        <v>6</v>
      </c>
      <c r="H115" s="2">
        <v>7</v>
      </c>
      <c r="I115" s="2">
        <v>8</v>
      </c>
      <c r="J115" s="2">
        <v>9</v>
      </c>
      <c r="K115" s="2">
        <v>10</v>
      </c>
      <c r="L115" s="2">
        <v>11</v>
      </c>
      <c r="M115" s="2">
        <v>12</v>
      </c>
    </row>
    <row r="116" spans="1:13" ht="10.5">
      <c r="A116" s="2" t="s">
        <v>20</v>
      </c>
      <c r="B116" s="41">
        <v>0.056</v>
      </c>
      <c r="C116" s="22">
        <v>0.061</v>
      </c>
      <c r="D116" s="22">
        <v>0.063</v>
      </c>
      <c r="E116" s="22">
        <v>0.055</v>
      </c>
      <c r="F116" s="22">
        <v>0.052</v>
      </c>
      <c r="G116" s="22">
        <v>0.051</v>
      </c>
      <c r="H116" s="22">
        <v>0.058</v>
      </c>
      <c r="I116" s="22">
        <v>0.05</v>
      </c>
      <c r="J116" s="22">
        <v>0.05</v>
      </c>
      <c r="K116" s="22">
        <v>0.052</v>
      </c>
      <c r="L116" s="22">
        <v>0.05</v>
      </c>
      <c r="M116" s="23">
        <v>0.051</v>
      </c>
    </row>
    <row r="117" spans="1:13" ht="10.5">
      <c r="A117" s="2" t="s">
        <v>21</v>
      </c>
      <c r="B117" s="24">
        <v>0.088</v>
      </c>
      <c r="C117" s="25">
        <v>0.377</v>
      </c>
      <c r="D117" s="26">
        <v>0.057</v>
      </c>
      <c r="E117" s="27">
        <v>0.053</v>
      </c>
      <c r="F117" s="26">
        <v>0.192</v>
      </c>
      <c r="G117" s="27">
        <v>0.315</v>
      </c>
      <c r="H117" s="26">
        <v>0.325</v>
      </c>
      <c r="I117" s="27">
        <v>0.364</v>
      </c>
      <c r="J117" s="26">
        <v>0.402</v>
      </c>
      <c r="K117" s="27">
        <v>0.403</v>
      </c>
      <c r="L117" s="26">
        <v>0.396</v>
      </c>
      <c r="M117" s="29">
        <v>0.053</v>
      </c>
    </row>
    <row r="118" spans="1:13" ht="10.5">
      <c r="A118" s="2" t="s">
        <v>22</v>
      </c>
      <c r="B118" s="24">
        <v>0.058</v>
      </c>
      <c r="C118" s="30">
        <v>0.378</v>
      </c>
      <c r="D118" s="31">
        <v>0.062</v>
      </c>
      <c r="E118" s="32">
        <v>0.058</v>
      </c>
      <c r="F118" s="31">
        <v>0.158</v>
      </c>
      <c r="G118" s="32">
        <v>0.277</v>
      </c>
      <c r="H118" s="31">
        <v>0.337</v>
      </c>
      <c r="I118" s="32">
        <v>0.379</v>
      </c>
      <c r="J118" s="31">
        <v>0.4</v>
      </c>
      <c r="K118" s="32">
        <v>0.391</v>
      </c>
      <c r="L118" s="31">
        <v>0.386</v>
      </c>
      <c r="M118" s="29">
        <v>0.051</v>
      </c>
    </row>
    <row r="119" spans="1:13" ht="10.5">
      <c r="A119" s="2" t="s">
        <v>23</v>
      </c>
      <c r="B119" s="24">
        <v>0.061</v>
      </c>
      <c r="C119" s="30">
        <v>0.373</v>
      </c>
      <c r="D119" s="31">
        <v>0.054</v>
      </c>
      <c r="E119" s="32">
        <v>0.051</v>
      </c>
      <c r="F119" s="31">
        <v>0.182</v>
      </c>
      <c r="G119" s="32">
        <v>0.308</v>
      </c>
      <c r="H119" s="31">
        <v>0.343</v>
      </c>
      <c r="I119" s="32">
        <v>0.367</v>
      </c>
      <c r="J119" s="31">
        <v>0.425</v>
      </c>
      <c r="K119" s="32">
        <v>0.42</v>
      </c>
      <c r="L119" s="31">
        <v>0.409</v>
      </c>
      <c r="M119" s="29">
        <v>0.05</v>
      </c>
    </row>
    <row r="120" spans="1:13" ht="10.5">
      <c r="A120" s="2" t="s">
        <v>24</v>
      </c>
      <c r="B120" s="24">
        <v>0</v>
      </c>
      <c r="C120" s="30">
        <v>0</v>
      </c>
      <c r="D120" s="31">
        <v>0</v>
      </c>
      <c r="E120" s="32">
        <v>0</v>
      </c>
      <c r="F120" s="31">
        <v>0</v>
      </c>
      <c r="G120" s="32">
        <v>0</v>
      </c>
      <c r="H120" s="31">
        <v>0</v>
      </c>
      <c r="I120" s="32">
        <v>0</v>
      </c>
      <c r="J120" s="31">
        <v>0</v>
      </c>
      <c r="K120" s="32">
        <v>0</v>
      </c>
      <c r="L120" s="31">
        <v>0</v>
      </c>
      <c r="M120" s="29">
        <v>0</v>
      </c>
    </row>
    <row r="121" spans="1:13" ht="10.5">
      <c r="A121" s="2" t="s">
        <v>25</v>
      </c>
      <c r="B121" s="24">
        <v>0</v>
      </c>
      <c r="C121" s="30">
        <v>0</v>
      </c>
      <c r="D121" s="31">
        <v>0.1</v>
      </c>
      <c r="E121" s="32">
        <v>0</v>
      </c>
      <c r="F121" s="31">
        <v>0</v>
      </c>
      <c r="G121" s="32">
        <v>0</v>
      </c>
      <c r="H121" s="31">
        <v>0</v>
      </c>
      <c r="I121" s="32">
        <v>0</v>
      </c>
      <c r="J121" s="31">
        <v>0</v>
      </c>
      <c r="K121" s="32">
        <v>0</v>
      </c>
      <c r="L121" s="31">
        <v>0</v>
      </c>
      <c r="M121" s="29">
        <v>0</v>
      </c>
    </row>
    <row r="122" spans="1:13" ht="10.5">
      <c r="A122" s="2" t="s">
        <v>26</v>
      </c>
      <c r="B122" s="24">
        <v>0</v>
      </c>
      <c r="C122" s="34">
        <v>0</v>
      </c>
      <c r="D122" s="35">
        <v>0</v>
      </c>
      <c r="E122" s="36">
        <v>0</v>
      </c>
      <c r="F122" s="35">
        <v>0</v>
      </c>
      <c r="G122" s="36">
        <v>0</v>
      </c>
      <c r="H122" s="35">
        <v>0</v>
      </c>
      <c r="I122" s="36">
        <v>0</v>
      </c>
      <c r="J122" s="35">
        <v>0</v>
      </c>
      <c r="K122" s="36">
        <v>0</v>
      </c>
      <c r="L122" s="35">
        <v>0</v>
      </c>
      <c r="M122" s="29">
        <v>0</v>
      </c>
    </row>
    <row r="123" spans="1:13" ht="12" thickBot="1">
      <c r="A123" s="2" t="s">
        <v>27</v>
      </c>
      <c r="B123" s="38">
        <v>0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40">
        <v>0</v>
      </c>
    </row>
    <row r="124" spans="2:13" ht="10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ht="15">
      <c r="G125" s="3" t="s">
        <v>32</v>
      </c>
    </row>
    <row r="126" spans="2:13" ht="12" thickBot="1">
      <c r="B126" s="2">
        <v>1</v>
      </c>
      <c r="C126" s="2">
        <v>2</v>
      </c>
      <c r="D126" s="2">
        <v>3</v>
      </c>
      <c r="E126" s="2">
        <v>4</v>
      </c>
      <c r="F126" s="2">
        <v>5</v>
      </c>
      <c r="G126" s="2">
        <v>6</v>
      </c>
      <c r="H126" s="2">
        <v>7</v>
      </c>
      <c r="I126" s="2">
        <v>8</v>
      </c>
      <c r="J126" s="2">
        <v>9</v>
      </c>
      <c r="K126" s="2">
        <v>10</v>
      </c>
      <c r="L126" s="2">
        <v>11</v>
      </c>
      <c r="M126" s="2">
        <v>12</v>
      </c>
    </row>
    <row r="127" spans="1:13" ht="10.5">
      <c r="A127" s="2" t="s">
        <v>20</v>
      </c>
      <c r="B127" s="41">
        <f>+B116-$D$39</f>
        <v>0.007499999999999986</v>
      </c>
      <c r="C127" s="22">
        <f aca="true" t="shared" si="19" ref="C127:M127">+C116-$D$39</f>
        <v>0.012499999999999983</v>
      </c>
      <c r="D127" s="22">
        <f t="shared" si="19"/>
        <v>0.014499999999999985</v>
      </c>
      <c r="E127" s="22">
        <f t="shared" si="19"/>
        <v>0.006499999999999985</v>
      </c>
      <c r="F127" s="22">
        <f t="shared" si="19"/>
        <v>0.0034999999999999823</v>
      </c>
      <c r="G127" s="22">
        <f t="shared" si="19"/>
        <v>0.0024999999999999814</v>
      </c>
      <c r="H127" s="22">
        <f t="shared" si="19"/>
        <v>0.009499999999999988</v>
      </c>
      <c r="I127" s="22">
        <f t="shared" si="19"/>
        <v>0.0014999999999999875</v>
      </c>
      <c r="J127" s="22">
        <f t="shared" si="19"/>
        <v>0.0014999999999999875</v>
      </c>
      <c r="K127" s="22">
        <f t="shared" si="19"/>
        <v>0.0034999999999999823</v>
      </c>
      <c r="L127" s="22">
        <f t="shared" si="19"/>
        <v>0.0014999999999999875</v>
      </c>
      <c r="M127" s="23">
        <f t="shared" si="19"/>
        <v>0.0024999999999999814</v>
      </c>
    </row>
    <row r="128" spans="1:13" ht="10.5">
      <c r="A128" s="2" t="s">
        <v>21</v>
      </c>
      <c r="B128" s="24">
        <f aca="true" t="shared" si="20" ref="B128:M134">+B117-$D$39</f>
        <v>0.03949999999999998</v>
      </c>
      <c r="C128" s="26">
        <f t="shared" si="20"/>
        <v>0.3285</v>
      </c>
      <c r="D128" s="26">
        <f t="shared" si="20"/>
        <v>0.008499999999999987</v>
      </c>
      <c r="E128" s="27">
        <f t="shared" si="20"/>
        <v>0.004499999999999983</v>
      </c>
      <c r="F128" s="26">
        <f t="shared" si="20"/>
        <v>0.1435</v>
      </c>
      <c r="G128" s="27">
        <f t="shared" si="20"/>
        <v>0.26649999999999996</v>
      </c>
      <c r="H128" s="26">
        <f t="shared" si="20"/>
        <v>0.27649999999999997</v>
      </c>
      <c r="I128" s="27">
        <f t="shared" si="20"/>
        <v>0.3155</v>
      </c>
      <c r="J128" s="26">
        <f t="shared" si="20"/>
        <v>0.35350000000000004</v>
      </c>
      <c r="K128" s="27">
        <f t="shared" si="20"/>
        <v>0.35450000000000004</v>
      </c>
      <c r="L128" s="26">
        <f t="shared" si="20"/>
        <v>0.34750000000000003</v>
      </c>
      <c r="M128" s="29">
        <f t="shared" si="20"/>
        <v>0.004499999999999983</v>
      </c>
    </row>
    <row r="129" spans="1:13" ht="10.5">
      <c r="A129" s="2" t="s">
        <v>22</v>
      </c>
      <c r="B129" s="24">
        <f t="shared" si="20"/>
        <v>0.009499999999999988</v>
      </c>
      <c r="C129" s="31">
        <f t="shared" si="20"/>
        <v>0.3295</v>
      </c>
      <c r="D129" s="31">
        <f t="shared" si="20"/>
        <v>0.013499999999999984</v>
      </c>
      <c r="E129" s="32">
        <f t="shared" si="20"/>
        <v>0.009499999999999988</v>
      </c>
      <c r="F129" s="31">
        <f t="shared" si="20"/>
        <v>0.10949999999999999</v>
      </c>
      <c r="G129" s="32">
        <f t="shared" si="20"/>
        <v>0.2285</v>
      </c>
      <c r="H129" s="31">
        <f t="shared" si="20"/>
        <v>0.2885</v>
      </c>
      <c r="I129" s="32">
        <f t="shared" si="20"/>
        <v>0.3305</v>
      </c>
      <c r="J129" s="31">
        <f t="shared" si="20"/>
        <v>0.35150000000000003</v>
      </c>
      <c r="K129" s="32">
        <f t="shared" si="20"/>
        <v>0.3425</v>
      </c>
      <c r="L129" s="31">
        <f t="shared" si="20"/>
        <v>0.3375</v>
      </c>
      <c r="M129" s="29">
        <f t="shared" si="20"/>
        <v>0.0024999999999999814</v>
      </c>
    </row>
    <row r="130" spans="1:13" ht="10.5">
      <c r="A130" s="2" t="s">
        <v>23</v>
      </c>
      <c r="B130" s="24">
        <f t="shared" si="20"/>
        <v>0.012499999999999983</v>
      </c>
      <c r="C130" s="31">
        <f t="shared" si="20"/>
        <v>0.3245</v>
      </c>
      <c r="D130" s="31">
        <f t="shared" si="20"/>
        <v>0.005499999999999984</v>
      </c>
      <c r="E130" s="32">
        <f t="shared" si="20"/>
        <v>0.0024999999999999814</v>
      </c>
      <c r="F130" s="31">
        <f t="shared" si="20"/>
        <v>0.13349999999999998</v>
      </c>
      <c r="G130" s="32">
        <f t="shared" si="20"/>
        <v>0.25949999999999995</v>
      </c>
      <c r="H130" s="31">
        <f t="shared" si="20"/>
        <v>0.2945</v>
      </c>
      <c r="I130" s="32">
        <f t="shared" si="20"/>
        <v>0.3185</v>
      </c>
      <c r="J130" s="31">
        <f t="shared" si="20"/>
        <v>0.37649999999999995</v>
      </c>
      <c r="K130" s="32">
        <f t="shared" si="20"/>
        <v>0.37149999999999994</v>
      </c>
      <c r="L130" s="31">
        <f t="shared" si="20"/>
        <v>0.36049999999999993</v>
      </c>
      <c r="M130" s="29">
        <f t="shared" si="20"/>
        <v>0.0014999999999999875</v>
      </c>
    </row>
    <row r="131" spans="1:13" ht="10.5">
      <c r="A131" s="2" t="s">
        <v>24</v>
      </c>
      <c r="B131" s="24">
        <f t="shared" si="20"/>
        <v>-0.048500000000000015</v>
      </c>
      <c r="C131" s="31">
        <f t="shared" si="20"/>
        <v>-0.048500000000000015</v>
      </c>
      <c r="D131" s="31">
        <f t="shared" si="20"/>
        <v>-0.048500000000000015</v>
      </c>
      <c r="E131" s="32">
        <f t="shared" si="20"/>
        <v>-0.048500000000000015</v>
      </c>
      <c r="F131" s="31">
        <f t="shared" si="20"/>
        <v>-0.048500000000000015</v>
      </c>
      <c r="G131" s="32">
        <f t="shared" si="20"/>
        <v>-0.048500000000000015</v>
      </c>
      <c r="H131" s="31">
        <f t="shared" si="20"/>
        <v>-0.048500000000000015</v>
      </c>
      <c r="I131" s="32">
        <f t="shared" si="20"/>
        <v>-0.048500000000000015</v>
      </c>
      <c r="J131" s="31">
        <f t="shared" si="20"/>
        <v>-0.048500000000000015</v>
      </c>
      <c r="K131" s="32">
        <f t="shared" si="20"/>
        <v>-0.048500000000000015</v>
      </c>
      <c r="L131" s="31">
        <f t="shared" si="20"/>
        <v>-0.048500000000000015</v>
      </c>
      <c r="M131" s="29">
        <f t="shared" si="20"/>
        <v>-0.048500000000000015</v>
      </c>
    </row>
    <row r="132" spans="1:13" ht="10.5">
      <c r="A132" s="2" t="s">
        <v>25</v>
      </c>
      <c r="B132" s="24">
        <f t="shared" si="20"/>
        <v>-0.048500000000000015</v>
      </c>
      <c r="C132" s="31">
        <f t="shared" si="20"/>
        <v>-0.048500000000000015</v>
      </c>
      <c r="D132" s="31">
        <f t="shared" si="20"/>
        <v>0.05149999999999999</v>
      </c>
      <c r="E132" s="32">
        <f t="shared" si="20"/>
        <v>-0.048500000000000015</v>
      </c>
      <c r="F132" s="31">
        <f t="shared" si="20"/>
        <v>-0.048500000000000015</v>
      </c>
      <c r="G132" s="32">
        <f t="shared" si="20"/>
        <v>-0.048500000000000015</v>
      </c>
      <c r="H132" s="31">
        <f t="shared" si="20"/>
        <v>-0.048500000000000015</v>
      </c>
      <c r="I132" s="32">
        <f t="shared" si="20"/>
        <v>-0.048500000000000015</v>
      </c>
      <c r="J132" s="31">
        <f t="shared" si="20"/>
        <v>-0.048500000000000015</v>
      </c>
      <c r="K132" s="32">
        <f t="shared" si="20"/>
        <v>-0.048500000000000015</v>
      </c>
      <c r="L132" s="31">
        <f t="shared" si="20"/>
        <v>-0.048500000000000015</v>
      </c>
      <c r="M132" s="29">
        <f t="shared" si="20"/>
        <v>-0.048500000000000015</v>
      </c>
    </row>
    <row r="133" spans="1:13" ht="10.5">
      <c r="A133" s="2" t="s">
        <v>26</v>
      </c>
      <c r="B133" s="24">
        <f t="shared" si="20"/>
        <v>-0.048500000000000015</v>
      </c>
      <c r="C133" s="35">
        <f t="shared" si="20"/>
        <v>-0.048500000000000015</v>
      </c>
      <c r="D133" s="35">
        <f t="shared" si="20"/>
        <v>-0.048500000000000015</v>
      </c>
      <c r="E133" s="36">
        <f t="shared" si="20"/>
        <v>-0.048500000000000015</v>
      </c>
      <c r="F133" s="35">
        <f t="shared" si="20"/>
        <v>-0.048500000000000015</v>
      </c>
      <c r="G133" s="36">
        <f t="shared" si="20"/>
        <v>-0.048500000000000015</v>
      </c>
      <c r="H133" s="35">
        <f t="shared" si="20"/>
        <v>-0.048500000000000015</v>
      </c>
      <c r="I133" s="36">
        <f t="shared" si="20"/>
        <v>-0.048500000000000015</v>
      </c>
      <c r="J133" s="35">
        <f t="shared" si="20"/>
        <v>-0.048500000000000015</v>
      </c>
      <c r="K133" s="36">
        <f t="shared" si="20"/>
        <v>-0.048500000000000015</v>
      </c>
      <c r="L133" s="35">
        <f t="shared" si="20"/>
        <v>-0.048500000000000015</v>
      </c>
      <c r="M133" s="29">
        <f t="shared" si="20"/>
        <v>-0.048500000000000015</v>
      </c>
    </row>
    <row r="134" spans="1:13" ht="12" thickBot="1">
      <c r="A134" s="2" t="s">
        <v>27</v>
      </c>
      <c r="B134" s="38">
        <f>+B123-$D$39</f>
        <v>-0.048500000000000015</v>
      </c>
      <c r="C134" s="39">
        <v>0</v>
      </c>
      <c r="D134" s="39">
        <f t="shared" si="20"/>
        <v>-0.048500000000000015</v>
      </c>
      <c r="E134" s="39">
        <f t="shared" si="20"/>
        <v>-0.048500000000000015</v>
      </c>
      <c r="F134" s="39">
        <f t="shared" si="20"/>
        <v>-0.048500000000000015</v>
      </c>
      <c r="G134" s="39">
        <f t="shared" si="20"/>
        <v>-0.048500000000000015</v>
      </c>
      <c r="H134" s="39">
        <f t="shared" si="20"/>
        <v>-0.048500000000000015</v>
      </c>
      <c r="I134" s="39">
        <f t="shared" si="20"/>
        <v>-0.048500000000000015</v>
      </c>
      <c r="J134" s="39">
        <f t="shared" si="20"/>
        <v>-0.048500000000000015</v>
      </c>
      <c r="K134" s="39">
        <f t="shared" si="20"/>
        <v>-0.048500000000000015</v>
      </c>
      <c r="L134" s="39">
        <f t="shared" si="20"/>
        <v>-0.048500000000000015</v>
      </c>
      <c r="M134" s="40">
        <f t="shared" si="20"/>
        <v>-0.048500000000000015</v>
      </c>
    </row>
    <row r="135" spans="2:13" ht="10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2" ht="10.5">
      <c r="B136" s="4"/>
      <c r="C136" s="4"/>
      <c r="D136" s="4"/>
      <c r="F136" s="42"/>
      <c r="I136" s="42"/>
      <c r="L136" s="42"/>
    </row>
    <row r="137" spans="2:12" ht="10.5">
      <c r="B137" s="43"/>
      <c r="C137" s="49" t="s">
        <v>29</v>
      </c>
      <c r="D137" s="44">
        <f>+AVERAGE(B116:B119,C116:L116,M116:M119)</f>
        <v>0.05611111111111114</v>
      </c>
      <c r="F137" s="42"/>
      <c r="I137" s="42"/>
      <c r="L137" s="42"/>
    </row>
    <row r="138" spans="2:12" ht="10.5">
      <c r="B138" s="4"/>
      <c r="C138" s="4"/>
      <c r="D138" s="4"/>
      <c r="F138" s="42"/>
      <c r="I138" s="42"/>
      <c r="L138" s="42"/>
    </row>
    <row r="139" spans="2:12" ht="15">
      <c r="B139" s="4"/>
      <c r="C139" s="4"/>
      <c r="D139" s="4"/>
      <c r="F139" s="42"/>
      <c r="G139" s="3" t="s">
        <v>38</v>
      </c>
      <c r="I139" s="42"/>
      <c r="L139" s="42"/>
    </row>
    <row r="140" spans="2:13" ht="12" thickBot="1">
      <c r="B140" s="2">
        <v>1</v>
      </c>
      <c r="C140" s="2">
        <v>2</v>
      </c>
      <c r="D140" s="2">
        <v>3</v>
      </c>
      <c r="E140" s="2">
        <v>4</v>
      </c>
      <c r="F140" s="2">
        <v>5</v>
      </c>
      <c r="G140" s="2">
        <v>6</v>
      </c>
      <c r="H140" s="2">
        <v>7</v>
      </c>
      <c r="I140" s="2">
        <v>8</v>
      </c>
      <c r="J140" s="2">
        <v>9</v>
      </c>
      <c r="K140" s="2">
        <v>10</v>
      </c>
      <c r="L140" s="2">
        <v>11</v>
      </c>
      <c r="M140" s="2">
        <v>12</v>
      </c>
    </row>
    <row r="141" spans="1:13" ht="10.5">
      <c r="A141" s="2" t="s">
        <v>20</v>
      </c>
      <c r="B141" s="4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3"/>
    </row>
    <row r="142" spans="1:13" ht="10.5">
      <c r="A142" s="2" t="s">
        <v>21</v>
      </c>
      <c r="B142" s="24"/>
      <c r="C142" s="57">
        <f aca="true" t="shared" si="21" ref="C142:L147">+C128/$C$62</f>
        <v>1.2890778286461742</v>
      </c>
      <c r="D142" s="56">
        <f t="shared" si="21"/>
        <v>0.033355134074558486</v>
      </c>
      <c r="E142" s="58">
        <f t="shared" si="21"/>
        <v>0.01765860039241328</v>
      </c>
      <c r="F142" s="56">
        <f t="shared" si="21"/>
        <v>0.5631131458469588</v>
      </c>
      <c r="G142" s="58">
        <f t="shared" si="21"/>
        <v>1.0457815565729234</v>
      </c>
      <c r="H142" s="56">
        <f t="shared" si="21"/>
        <v>1.0850228907782864</v>
      </c>
      <c r="I142" s="58">
        <f t="shared" si="21"/>
        <v>1.2380640941792023</v>
      </c>
      <c r="J142" s="56">
        <f t="shared" si="21"/>
        <v>1.3871811641595817</v>
      </c>
      <c r="K142" s="58">
        <f t="shared" si="21"/>
        <v>1.3911052975801181</v>
      </c>
      <c r="L142" s="56">
        <f t="shared" si="21"/>
        <v>1.363636363636364</v>
      </c>
      <c r="M142" s="29"/>
    </row>
    <row r="143" spans="1:13" ht="10.5">
      <c r="A143" s="2" t="s">
        <v>22</v>
      </c>
      <c r="B143" s="24"/>
      <c r="C143" s="60">
        <f t="shared" si="21"/>
        <v>1.2930019620667106</v>
      </c>
      <c r="D143" s="64">
        <f t="shared" si="21"/>
        <v>0.05297580117723997</v>
      </c>
      <c r="E143" s="47">
        <f t="shared" si="21"/>
        <v>0.03727926749509479</v>
      </c>
      <c r="F143" s="64">
        <f t="shared" si="21"/>
        <v>0.4296926095487247</v>
      </c>
      <c r="G143" s="47">
        <f t="shared" si="21"/>
        <v>0.8966644865925443</v>
      </c>
      <c r="H143" s="64">
        <f t="shared" si="21"/>
        <v>1.132112491824722</v>
      </c>
      <c r="I143" s="47">
        <f t="shared" si="21"/>
        <v>1.2969260954872468</v>
      </c>
      <c r="J143" s="64">
        <f t="shared" si="21"/>
        <v>1.379332897318509</v>
      </c>
      <c r="K143" s="47">
        <f t="shared" si="21"/>
        <v>1.3440156965336825</v>
      </c>
      <c r="L143" s="64">
        <f t="shared" si="21"/>
        <v>1.324395029431001</v>
      </c>
      <c r="M143" s="29"/>
    </row>
    <row r="144" spans="1:13" ht="10.5">
      <c r="A144" s="2" t="s">
        <v>23</v>
      </c>
      <c r="B144" s="24"/>
      <c r="C144" s="60">
        <f t="shared" si="21"/>
        <v>1.273381294964029</v>
      </c>
      <c r="D144" s="64">
        <f t="shared" si="21"/>
        <v>0.02158273381294958</v>
      </c>
      <c r="E144" s="47">
        <f t="shared" si="21"/>
        <v>0.009810333551340674</v>
      </c>
      <c r="F144" s="64">
        <f t="shared" si="21"/>
        <v>0.5238718116415958</v>
      </c>
      <c r="G144" s="47">
        <f t="shared" si="21"/>
        <v>1.0183126226291694</v>
      </c>
      <c r="H144" s="64">
        <f t="shared" si="21"/>
        <v>1.15565729234794</v>
      </c>
      <c r="I144" s="47">
        <f t="shared" si="21"/>
        <v>1.2498364944408111</v>
      </c>
      <c r="J144" s="64">
        <f t="shared" si="21"/>
        <v>1.4774362328319162</v>
      </c>
      <c r="K144" s="47">
        <f t="shared" si="21"/>
        <v>1.4578155657292347</v>
      </c>
      <c r="L144" s="64">
        <f t="shared" si="21"/>
        <v>1.4146500981033354</v>
      </c>
      <c r="M144" s="29"/>
    </row>
    <row r="145" spans="1:13" ht="10.5">
      <c r="A145" s="2" t="s">
        <v>24</v>
      </c>
      <c r="B145" s="24"/>
      <c r="C145" s="60">
        <f t="shared" si="21"/>
        <v>-0.19032047089601054</v>
      </c>
      <c r="D145" s="64">
        <f t="shared" si="21"/>
        <v>-0.19032047089601054</v>
      </c>
      <c r="E145" s="47">
        <f t="shared" si="21"/>
        <v>-0.19032047089601054</v>
      </c>
      <c r="F145" s="64">
        <f t="shared" si="21"/>
        <v>-0.19032047089601054</v>
      </c>
      <c r="G145" s="47">
        <f t="shared" si="21"/>
        <v>-0.19032047089601054</v>
      </c>
      <c r="H145" s="64">
        <f t="shared" si="21"/>
        <v>-0.19032047089601054</v>
      </c>
      <c r="I145" s="47">
        <f t="shared" si="21"/>
        <v>-0.19032047089601054</v>
      </c>
      <c r="J145" s="64">
        <f t="shared" si="21"/>
        <v>-0.19032047089601054</v>
      </c>
      <c r="K145" s="47">
        <f t="shared" si="21"/>
        <v>-0.19032047089601054</v>
      </c>
      <c r="L145" s="64">
        <f t="shared" si="21"/>
        <v>-0.19032047089601054</v>
      </c>
      <c r="M145" s="29"/>
    </row>
    <row r="146" spans="1:13" ht="10.5">
      <c r="A146" s="2" t="s">
        <v>25</v>
      </c>
      <c r="B146" s="24"/>
      <c r="C146" s="60">
        <f t="shared" si="21"/>
        <v>-0.19032047089601054</v>
      </c>
      <c r="D146" s="64">
        <f t="shared" si="21"/>
        <v>0.20209287115761934</v>
      </c>
      <c r="E146" s="47">
        <f t="shared" si="21"/>
        <v>-0.19032047089601054</v>
      </c>
      <c r="F146" s="64">
        <f t="shared" si="21"/>
        <v>-0.19032047089601054</v>
      </c>
      <c r="G146" s="47">
        <f t="shared" si="21"/>
        <v>-0.19032047089601054</v>
      </c>
      <c r="H146" s="64">
        <f t="shared" si="21"/>
        <v>-0.19032047089601054</v>
      </c>
      <c r="I146" s="47">
        <f t="shared" si="21"/>
        <v>-0.19032047089601054</v>
      </c>
      <c r="J146" s="64">
        <f t="shared" si="21"/>
        <v>-0.19032047089601054</v>
      </c>
      <c r="K146" s="47">
        <f t="shared" si="21"/>
        <v>-0.19032047089601054</v>
      </c>
      <c r="L146" s="64">
        <f t="shared" si="21"/>
        <v>-0.19032047089601054</v>
      </c>
      <c r="M146" s="29"/>
    </row>
    <row r="147" spans="1:13" ht="10.5">
      <c r="A147" s="2" t="s">
        <v>26</v>
      </c>
      <c r="B147" s="24"/>
      <c r="C147" s="62">
        <f t="shared" si="21"/>
        <v>-0.19032047089601054</v>
      </c>
      <c r="D147" s="65">
        <f t="shared" si="21"/>
        <v>-0.19032047089601054</v>
      </c>
      <c r="E147" s="63">
        <f t="shared" si="21"/>
        <v>-0.19032047089601054</v>
      </c>
      <c r="F147" s="65">
        <f t="shared" si="21"/>
        <v>-0.19032047089601054</v>
      </c>
      <c r="G147" s="63">
        <f t="shared" si="21"/>
        <v>-0.19032047089601054</v>
      </c>
      <c r="H147" s="65">
        <f t="shared" si="21"/>
        <v>-0.19032047089601054</v>
      </c>
      <c r="I147" s="63">
        <f t="shared" si="21"/>
        <v>-0.19032047089601054</v>
      </c>
      <c r="J147" s="65">
        <f t="shared" si="21"/>
        <v>-0.19032047089601054</v>
      </c>
      <c r="K147" s="63">
        <f t="shared" si="21"/>
        <v>-0.19032047089601054</v>
      </c>
      <c r="L147" s="65">
        <f t="shared" si="21"/>
        <v>-0.19032047089601054</v>
      </c>
      <c r="M147" s="29"/>
    </row>
    <row r="148" spans="1:13" ht="12" thickBot="1">
      <c r="A148" s="2" t="s">
        <v>27</v>
      </c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0"/>
    </row>
    <row r="149" spans="2:13" ht="10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2" ht="10.5">
      <c r="A150" s="4"/>
      <c r="B150" s="51" t="s">
        <v>44</v>
      </c>
      <c r="C150" s="95" t="str">
        <f>+C99</f>
        <v>ECBC</v>
      </c>
      <c r="D150" s="4"/>
      <c r="E150" s="4"/>
      <c r="H150" s="51" t="s">
        <v>54</v>
      </c>
      <c r="I150" s="95" t="str">
        <f>+I99</f>
        <v>ECBC-3T3 Ia 0#</v>
      </c>
      <c r="L150" s="42"/>
    </row>
    <row r="151" spans="1:12" ht="10.5">
      <c r="A151" s="4"/>
      <c r="B151" s="51" t="s">
        <v>45</v>
      </c>
      <c r="C151" s="95" t="str">
        <f>+C100</f>
        <v>SLS</v>
      </c>
      <c r="D151" s="4"/>
      <c r="E151" s="4"/>
      <c r="H151" s="51" t="s">
        <v>47</v>
      </c>
      <c r="I151" s="95" t="str">
        <f>+I100</f>
        <v>090602-2</v>
      </c>
      <c r="L151" s="42"/>
    </row>
    <row r="152" spans="1:12" ht="10.5">
      <c r="A152" s="4"/>
      <c r="B152" s="51" t="s">
        <v>10</v>
      </c>
      <c r="C152" s="95" t="str">
        <f>+C101</f>
        <v>none</v>
      </c>
      <c r="D152" s="4"/>
      <c r="E152" s="4"/>
      <c r="H152" s="51" t="s">
        <v>46</v>
      </c>
      <c r="I152" s="95" t="str">
        <f>+I101</f>
        <v>SLS-B(50ug NR/ml 1hr)</v>
      </c>
      <c r="J152" s="4"/>
      <c r="K152" s="4"/>
      <c r="L152" s="42"/>
    </row>
    <row r="153" spans="1:12" ht="10.5">
      <c r="A153" s="4"/>
      <c r="B153" s="4"/>
      <c r="C153" s="4"/>
      <c r="D153" s="4"/>
      <c r="E153" s="4"/>
      <c r="F153" s="42"/>
      <c r="I153" s="42"/>
      <c r="L153" s="42"/>
    </row>
    <row r="154" spans="1:12" ht="12">
      <c r="A154" s="4"/>
      <c r="B154" s="4"/>
      <c r="C154" s="96" t="s">
        <v>33</v>
      </c>
      <c r="D154" s="97" t="s">
        <v>12</v>
      </c>
      <c r="E154" s="98" t="s">
        <v>13</v>
      </c>
      <c r="F154" s="99" t="s">
        <v>14</v>
      </c>
      <c r="G154" s="98" t="s">
        <v>15</v>
      </c>
      <c r="H154" s="98" t="s">
        <v>16</v>
      </c>
      <c r="I154" s="99" t="s">
        <v>17</v>
      </c>
      <c r="J154" s="98" t="s">
        <v>18</v>
      </c>
      <c r="K154" s="98" t="s">
        <v>19</v>
      </c>
      <c r="L154" s="100" t="s">
        <v>37</v>
      </c>
    </row>
    <row r="155" spans="1:13" ht="10.5">
      <c r="A155" s="43"/>
      <c r="B155" s="72" t="s">
        <v>0</v>
      </c>
      <c r="C155" s="73">
        <v>0</v>
      </c>
      <c r="D155" s="74">
        <v>100</v>
      </c>
      <c r="E155" s="74">
        <v>68</v>
      </c>
      <c r="F155" s="74">
        <v>46.3</v>
      </c>
      <c r="G155" s="74">
        <v>31.5</v>
      </c>
      <c r="H155" s="74">
        <v>21.4</v>
      </c>
      <c r="I155" s="74">
        <v>14.6</v>
      </c>
      <c r="J155" s="74">
        <v>9.9</v>
      </c>
      <c r="K155" s="74">
        <v>6.7</v>
      </c>
      <c r="L155" s="75">
        <v>0</v>
      </c>
      <c r="M155" s="46"/>
    </row>
    <row r="156" spans="1:13" ht="10.5">
      <c r="A156" s="14"/>
      <c r="B156" s="51"/>
      <c r="C156" s="10"/>
      <c r="D156" s="76"/>
      <c r="E156" s="12"/>
      <c r="F156" s="12"/>
      <c r="G156" s="12"/>
      <c r="H156" s="12"/>
      <c r="I156" s="12"/>
      <c r="J156" s="12"/>
      <c r="K156" s="12"/>
      <c r="L156" s="77"/>
      <c r="M156" s="4"/>
    </row>
    <row r="157" spans="1:13" ht="10.5">
      <c r="A157" s="14"/>
      <c r="B157" s="51" t="s">
        <v>34</v>
      </c>
      <c r="C157" s="30">
        <f aca="true" t="shared" si="22" ref="C157:L157">AVERAGE(C128:C130)</f>
        <v>0.3275</v>
      </c>
      <c r="D157" s="32">
        <f t="shared" si="22"/>
        <v>0.009166666666666651</v>
      </c>
      <c r="E157" s="32">
        <f t="shared" si="22"/>
        <v>0.005499999999999984</v>
      </c>
      <c r="F157" s="32">
        <f t="shared" si="22"/>
        <v>0.12883333333333333</v>
      </c>
      <c r="G157" s="32">
        <f t="shared" si="22"/>
        <v>0.2515</v>
      </c>
      <c r="H157" s="32">
        <f t="shared" si="22"/>
        <v>0.2865</v>
      </c>
      <c r="I157" s="32">
        <f t="shared" si="22"/>
        <v>0.3215</v>
      </c>
      <c r="J157" s="32">
        <f t="shared" si="22"/>
        <v>0.36050000000000004</v>
      </c>
      <c r="K157" s="32">
        <f t="shared" si="22"/>
        <v>0.3561666666666667</v>
      </c>
      <c r="L157" s="33">
        <f t="shared" si="22"/>
        <v>0.34850000000000003</v>
      </c>
      <c r="M157" s="4"/>
    </row>
    <row r="158" spans="1:13" ht="10.5">
      <c r="A158" s="16"/>
      <c r="B158" s="81" t="s">
        <v>35</v>
      </c>
      <c r="C158" s="34">
        <f aca="true" t="shared" si="23" ref="C158:L158">STDEV(C128:C130)</f>
        <v>0.002645751311064593</v>
      </c>
      <c r="D158" s="36">
        <f t="shared" si="23"/>
        <v>0.004041451884327381</v>
      </c>
      <c r="E158" s="36">
        <f t="shared" si="23"/>
        <v>0.0036055512754639934</v>
      </c>
      <c r="F158" s="36">
        <f t="shared" si="23"/>
        <v>0.017473789896108143</v>
      </c>
      <c r="G158" s="36">
        <f t="shared" si="23"/>
        <v>0.020223748416156654</v>
      </c>
      <c r="H158" s="36">
        <f t="shared" si="23"/>
        <v>0.009165151389911688</v>
      </c>
      <c r="I158" s="36">
        <f t="shared" si="23"/>
        <v>0.00793725393319378</v>
      </c>
      <c r="J158" s="36">
        <f t="shared" si="23"/>
        <v>0.013892443989449752</v>
      </c>
      <c r="K158" s="36">
        <f t="shared" si="23"/>
        <v>0.014571661996262884</v>
      </c>
      <c r="L158" s="37">
        <f t="shared" si="23"/>
        <v>0.011532562594670748</v>
      </c>
      <c r="M158" s="4"/>
    </row>
    <row r="159" spans="1:13" ht="10.5">
      <c r="A159" s="10"/>
      <c r="B159" s="82"/>
      <c r="C159" s="25"/>
      <c r="D159" s="27"/>
      <c r="E159" s="27"/>
      <c r="F159" s="27"/>
      <c r="G159" s="27"/>
      <c r="H159" s="27"/>
      <c r="I159" s="27"/>
      <c r="J159" s="27"/>
      <c r="K159" s="27"/>
      <c r="L159" s="28"/>
      <c r="M159" s="4"/>
    </row>
    <row r="160" spans="1:13" ht="10.5">
      <c r="A160" s="14"/>
      <c r="B160" s="51" t="s">
        <v>40</v>
      </c>
      <c r="C160" s="30">
        <f>AVERAGE(C157,L157)</f>
        <v>0.338</v>
      </c>
      <c r="D160" s="4"/>
      <c r="E160" s="32"/>
      <c r="F160" s="32"/>
      <c r="G160" s="32"/>
      <c r="H160" s="32"/>
      <c r="I160" s="32"/>
      <c r="J160" s="32"/>
      <c r="K160" s="54"/>
      <c r="L160" s="33"/>
      <c r="M160" s="4"/>
    </row>
    <row r="161" spans="1:13" ht="10.5">
      <c r="A161" s="14"/>
      <c r="B161" s="51" t="s">
        <v>43</v>
      </c>
      <c r="C161" s="30">
        <f>+D137</f>
        <v>0.05611111111111114</v>
      </c>
      <c r="D161" s="4"/>
      <c r="E161" s="32"/>
      <c r="F161" s="32"/>
      <c r="G161" s="32"/>
      <c r="H161" s="32"/>
      <c r="I161" s="32"/>
      <c r="J161" s="32"/>
      <c r="K161" s="54"/>
      <c r="L161" s="33"/>
      <c r="M161" s="4"/>
    </row>
    <row r="162" spans="1:13" ht="10.5">
      <c r="A162" s="16"/>
      <c r="B162" s="83"/>
      <c r="C162" s="30"/>
      <c r="D162" s="32"/>
      <c r="E162" s="32"/>
      <c r="F162" s="32"/>
      <c r="G162" s="32"/>
      <c r="H162" s="32"/>
      <c r="I162" s="32"/>
      <c r="J162" s="32"/>
      <c r="K162" s="54"/>
      <c r="L162" s="33"/>
      <c r="M162" s="4"/>
    </row>
    <row r="163" spans="1:13" ht="10.5">
      <c r="A163" s="10"/>
      <c r="B163" s="82" t="s">
        <v>39</v>
      </c>
      <c r="C163" s="57">
        <f aca="true" t="shared" si="24" ref="C163:L164">+C157/$C$62</f>
        <v>1.285153695225638</v>
      </c>
      <c r="D163" s="58">
        <f t="shared" si="24"/>
        <v>0.03597122302158268</v>
      </c>
      <c r="E163" s="58">
        <f t="shared" si="24"/>
        <v>0.02158273381294958</v>
      </c>
      <c r="F163" s="58">
        <f t="shared" si="24"/>
        <v>0.5055591890124265</v>
      </c>
      <c r="G163" s="58">
        <f t="shared" si="24"/>
        <v>0.9869195552648792</v>
      </c>
      <c r="H163" s="58">
        <f t="shared" si="24"/>
        <v>1.1242642249836494</v>
      </c>
      <c r="I163" s="58">
        <f t="shared" si="24"/>
        <v>1.26160889470242</v>
      </c>
      <c r="J163" s="58">
        <f t="shared" si="24"/>
        <v>1.4146500981033359</v>
      </c>
      <c r="K163" s="58">
        <f t="shared" si="24"/>
        <v>1.3976455199476785</v>
      </c>
      <c r="L163" s="59">
        <f t="shared" si="24"/>
        <v>1.3675604970569002</v>
      </c>
      <c r="M163" s="4"/>
    </row>
    <row r="164" spans="1:13" ht="10.5">
      <c r="A164" s="14"/>
      <c r="B164" s="52" t="s">
        <v>35</v>
      </c>
      <c r="C164" s="60">
        <f t="shared" si="24"/>
        <v>0.010382281142176299</v>
      </c>
      <c r="D164" s="47">
        <f t="shared" si="24"/>
        <v>0.015859196406778475</v>
      </c>
      <c r="E164" s="47">
        <f t="shared" si="24"/>
        <v>0.014148664259505535</v>
      </c>
      <c r="F164" s="47">
        <f t="shared" si="24"/>
        <v>0.06856948291474746</v>
      </c>
      <c r="G164" s="47">
        <f t="shared" si="24"/>
        <v>0.07936068704835836</v>
      </c>
      <c r="H164" s="47">
        <f t="shared" si="24"/>
        <v>0.03596527687342716</v>
      </c>
      <c r="I164" s="47">
        <f t="shared" si="24"/>
        <v>0.031146843426528896</v>
      </c>
      <c r="J164" s="47">
        <f t="shared" si="24"/>
        <v>0.0545158037519284</v>
      </c>
      <c r="K164" s="47">
        <f t="shared" si="24"/>
        <v>0.05718114583229386</v>
      </c>
      <c r="L164" s="61">
        <f t="shared" si="24"/>
        <v>0.0452553143021743</v>
      </c>
      <c r="M164" s="4"/>
    </row>
    <row r="165" spans="1:13" ht="10.5">
      <c r="A165" s="16"/>
      <c r="B165" s="81" t="s">
        <v>36</v>
      </c>
      <c r="C165" s="80">
        <f>+C164/C163</f>
        <v>0.00807862995744914</v>
      </c>
      <c r="D165" s="66">
        <f aca="true" t="shared" si="25" ref="D165:L165">+D164/D163</f>
        <v>0.44088566010844227</v>
      </c>
      <c r="E165" s="66">
        <f t="shared" si="25"/>
        <v>0.6555547773570917</v>
      </c>
      <c r="F165" s="66">
        <f t="shared" si="25"/>
        <v>0.1356309694393905</v>
      </c>
      <c r="G165" s="66">
        <f t="shared" si="25"/>
        <v>0.08041251855330676</v>
      </c>
      <c r="H165" s="66">
        <f t="shared" si="25"/>
        <v>0.031990057207370644</v>
      </c>
      <c r="I165" s="66">
        <f t="shared" si="25"/>
        <v>0.024688192638238817</v>
      </c>
      <c r="J165" s="66">
        <f t="shared" si="25"/>
        <v>0.03853659913855687</v>
      </c>
      <c r="K165" s="66">
        <f t="shared" si="25"/>
        <v>0.040912481037705804</v>
      </c>
      <c r="L165" s="93">
        <f t="shared" si="25"/>
        <v>0.033092001706372304</v>
      </c>
      <c r="M165" s="4"/>
    </row>
    <row r="166" spans="1:13" ht="10.5">
      <c r="A166" s="10"/>
      <c r="B166" s="84"/>
      <c r="C166" s="30"/>
      <c r="D166" s="32"/>
      <c r="E166" s="32"/>
      <c r="F166" s="32"/>
      <c r="G166" s="32"/>
      <c r="H166" s="32"/>
      <c r="I166" s="32"/>
      <c r="J166" s="32"/>
      <c r="K166" s="32"/>
      <c r="L166" s="33"/>
      <c r="M166" s="4"/>
    </row>
    <row r="167" spans="1:13" ht="10.5">
      <c r="A167" s="14"/>
      <c r="B167" s="50" t="s">
        <v>41</v>
      </c>
      <c r="C167" s="79">
        <f>+(C160-C157)/C160</f>
        <v>0.031065088757396477</v>
      </c>
      <c r="D167" s="4"/>
      <c r="E167" s="32"/>
      <c r="F167" s="32"/>
      <c r="G167" s="32"/>
      <c r="H167" s="32"/>
      <c r="I167" s="32"/>
      <c r="J167" s="32"/>
      <c r="K167" s="32"/>
      <c r="L167" s="33"/>
      <c r="M167" s="4"/>
    </row>
    <row r="168" spans="1:13" ht="10.5">
      <c r="A168" s="16"/>
      <c r="B168" s="85" t="s">
        <v>42</v>
      </c>
      <c r="C168" s="80">
        <f>+(C160-L157)/C160</f>
        <v>-0.031065088757396477</v>
      </c>
      <c r="D168" s="18"/>
      <c r="E168" s="36"/>
      <c r="F168" s="36"/>
      <c r="G168" s="36"/>
      <c r="H168" s="36"/>
      <c r="I168" s="36"/>
      <c r="J168" s="36"/>
      <c r="K168" s="36"/>
      <c r="L168" s="37"/>
      <c r="M168" s="4"/>
    </row>
    <row r="169" spans="1:13" ht="10.5">
      <c r="A169" s="10"/>
      <c r="B169" s="86"/>
      <c r="C169" s="25"/>
      <c r="D169" s="78"/>
      <c r="E169" s="27"/>
      <c r="F169" s="27"/>
      <c r="G169" s="27"/>
      <c r="H169" s="27"/>
      <c r="I169" s="27"/>
      <c r="J169" s="27"/>
      <c r="K169" s="27"/>
      <c r="L169" s="28"/>
      <c r="M169" s="4"/>
    </row>
    <row r="170" spans="1:13" ht="10.5">
      <c r="A170" s="14"/>
      <c r="B170" s="50" t="s">
        <v>48</v>
      </c>
      <c r="C170" s="30">
        <f>AVERAGE(C117:C119,L117:L119)</f>
        <v>0.3865</v>
      </c>
      <c r="D170" s="48"/>
      <c r="E170" s="32"/>
      <c r="F170" s="32"/>
      <c r="G170" s="32"/>
      <c r="H170" s="32"/>
      <c r="I170" s="32"/>
      <c r="J170" s="32"/>
      <c r="K170" s="32"/>
      <c r="L170" s="33"/>
      <c r="M170" s="4"/>
    </row>
    <row r="171" spans="1:13" ht="10.5">
      <c r="A171" s="16"/>
      <c r="B171" s="85"/>
      <c r="C171" s="34"/>
      <c r="D171" s="66"/>
      <c r="E171" s="36"/>
      <c r="F171" s="36"/>
      <c r="G171" s="36"/>
      <c r="H171" s="36"/>
      <c r="I171" s="36"/>
      <c r="J171" s="36"/>
      <c r="K171" s="36"/>
      <c r="L171" s="37"/>
      <c r="M171" s="4"/>
    </row>
    <row r="172" spans="1:13" ht="10.5">
      <c r="A172" s="4"/>
      <c r="B172" s="50"/>
      <c r="C172" s="32"/>
      <c r="D172" s="48"/>
      <c r="E172" s="32"/>
      <c r="F172" s="32"/>
      <c r="G172" s="32"/>
      <c r="H172" s="32"/>
      <c r="I172" s="32"/>
      <c r="J172" s="32"/>
      <c r="K172" s="32"/>
      <c r="L172" s="32"/>
      <c r="M172" s="4"/>
    </row>
    <row r="173" spans="1:13" ht="10.5">
      <c r="A173" s="4"/>
      <c r="B173" s="50"/>
      <c r="C173" s="32"/>
      <c r="D173" s="48"/>
      <c r="E173" s="32"/>
      <c r="F173" s="32"/>
      <c r="G173" s="32"/>
      <c r="H173" s="32"/>
      <c r="I173" s="32"/>
      <c r="J173" s="32"/>
      <c r="K173" s="32"/>
      <c r="L173" s="32"/>
      <c r="M173" s="4"/>
    </row>
    <row r="174" spans="2:12" ht="10.5">
      <c r="B174" s="53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0.5">
      <c r="B175" s="53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0.5">
      <c r="B176" s="53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0.5">
      <c r="B177" s="53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0.5">
      <c r="B178" s="53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ht="10.5">
      <c r="B179" s="53"/>
    </row>
    <row r="180" ht="10.5">
      <c r="B180" s="53"/>
    </row>
    <row r="181" ht="10.5">
      <c r="B181" s="53"/>
    </row>
    <row r="182" ht="10.5">
      <c r="B182" s="53"/>
    </row>
    <row r="197" spans="1:9" ht="10.5">
      <c r="A197" s="4"/>
      <c r="B197" s="51" t="s">
        <v>44</v>
      </c>
      <c r="C197" s="94" t="s">
        <v>1</v>
      </c>
      <c r="H197" s="51" t="s">
        <v>54</v>
      </c>
      <c r="I197" s="94" t="s">
        <v>4</v>
      </c>
    </row>
    <row r="198" spans="1:9" ht="10.5">
      <c r="A198" s="4"/>
      <c r="B198" s="51" t="s">
        <v>45</v>
      </c>
      <c r="C198" s="94" t="s">
        <v>2</v>
      </c>
      <c r="E198" s="91"/>
      <c r="H198" s="51" t="s">
        <v>47</v>
      </c>
      <c r="I198" s="94" t="s">
        <v>7</v>
      </c>
    </row>
    <row r="199" spans="1:9" ht="10.5">
      <c r="A199" s="4"/>
      <c r="B199" s="51" t="s">
        <v>10</v>
      </c>
      <c r="C199" s="94" t="s">
        <v>3</v>
      </c>
      <c r="H199" s="51" t="s">
        <v>46</v>
      </c>
      <c r="I199" s="94" t="s">
        <v>9</v>
      </c>
    </row>
    <row r="200" ht="10.5">
      <c r="B200" s="53"/>
    </row>
    <row r="201" ht="15">
      <c r="G201" s="3" t="s">
        <v>30</v>
      </c>
    </row>
    <row r="202" spans="2:13" ht="12" thickBot="1">
      <c r="B202" s="2">
        <v>1</v>
      </c>
      <c r="C202" s="2">
        <v>2</v>
      </c>
      <c r="D202" s="2">
        <v>3</v>
      </c>
      <c r="E202" s="2">
        <v>4</v>
      </c>
      <c r="F202" s="2">
        <v>5</v>
      </c>
      <c r="G202" s="2">
        <v>6</v>
      </c>
      <c r="H202" s="2">
        <v>7</v>
      </c>
      <c r="I202" s="2">
        <v>8</v>
      </c>
      <c r="J202" s="2">
        <v>9</v>
      </c>
      <c r="K202" s="2">
        <v>10</v>
      </c>
      <c r="L202" s="2">
        <v>11</v>
      </c>
      <c r="M202" s="2">
        <v>12</v>
      </c>
    </row>
    <row r="203" spans="1:13" ht="10.5">
      <c r="A203" s="2" t="s">
        <v>20</v>
      </c>
      <c r="B203" s="5" t="s">
        <v>28</v>
      </c>
      <c r="C203" s="6" t="s">
        <v>28</v>
      </c>
      <c r="D203" s="6" t="s">
        <v>28</v>
      </c>
      <c r="E203" s="6" t="s">
        <v>28</v>
      </c>
      <c r="F203" s="6" t="s">
        <v>28</v>
      </c>
      <c r="G203" s="6" t="s">
        <v>28</v>
      </c>
      <c r="H203" s="6" t="s">
        <v>28</v>
      </c>
      <c r="I203" s="6" t="s">
        <v>28</v>
      </c>
      <c r="J203" s="6" t="s">
        <v>28</v>
      </c>
      <c r="K203" s="6" t="s">
        <v>28</v>
      </c>
      <c r="L203" s="6" t="s">
        <v>28</v>
      </c>
      <c r="M203" s="7" t="s">
        <v>28</v>
      </c>
    </row>
    <row r="204" spans="1:13" ht="10.5">
      <c r="A204" s="2" t="s">
        <v>21</v>
      </c>
      <c r="B204" s="9" t="s">
        <v>28</v>
      </c>
      <c r="C204" s="10" t="s">
        <v>33</v>
      </c>
      <c r="D204" s="11" t="s">
        <v>12</v>
      </c>
      <c r="E204" s="12" t="s">
        <v>13</v>
      </c>
      <c r="F204" s="11" t="s">
        <v>14</v>
      </c>
      <c r="G204" s="12" t="s">
        <v>15</v>
      </c>
      <c r="H204" s="11" t="s">
        <v>16</v>
      </c>
      <c r="I204" s="12" t="s">
        <v>17</v>
      </c>
      <c r="J204" s="11" t="s">
        <v>18</v>
      </c>
      <c r="K204" s="12" t="s">
        <v>19</v>
      </c>
      <c r="L204" s="11" t="s">
        <v>37</v>
      </c>
      <c r="M204" s="13" t="s">
        <v>28</v>
      </c>
    </row>
    <row r="205" spans="1:13" ht="10.5">
      <c r="A205" s="2" t="s">
        <v>22</v>
      </c>
      <c r="B205" s="9" t="s">
        <v>28</v>
      </c>
      <c r="C205" s="14" t="s">
        <v>33</v>
      </c>
      <c r="D205" s="15" t="s">
        <v>12</v>
      </c>
      <c r="E205" s="4" t="s">
        <v>13</v>
      </c>
      <c r="F205" s="15" t="s">
        <v>14</v>
      </c>
      <c r="G205" s="4" t="s">
        <v>15</v>
      </c>
      <c r="H205" s="15" t="s">
        <v>16</v>
      </c>
      <c r="I205" s="4" t="s">
        <v>17</v>
      </c>
      <c r="J205" s="15" t="s">
        <v>18</v>
      </c>
      <c r="K205" s="4" t="s">
        <v>19</v>
      </c>
      <c r="L205" s="15" t="s">
        <v>37</v>
      </c>
      <c r="M205" s="13" t="s">
        <v>28</v>
      </c>
    </row>
    <row r="206" spans="1:13" ht="10.5">
      <c r="A206" s="2" t="s">
        <v>23</v>
      </c>
      <c r="B206" s="9" t="s">
        <v>28</v>
      </c>
      <c r="C206" s="14" t="s">
        <v>33</v>
      </c>
      <c r="D206" s="15" t="s">
        <v>12</v>
      </c>
      <c r="E206" s="4" t="s">
        <v>13</v>
      </c>
      <c r="F206" s="15" t="s">
        <v>14</v>
      </c>
      <c r="G206" s="4" t="s">
        <v>15</v>
      </c>
      <c r="H206" s="15" t="s">
        <v>16</v>
      </c>
      <c r="I206" s="4" t="s">
        <v>17</v>
      </c>
      <c r="J206" s="15" t="s">
        <v>18</v>
      </c>
      <c r="K206" s="4" t="s">
        <v>19</v>
      </c>
      <c r="L206" s="15" t="s">
        <v>37</v>
      </c>
      <c r="M206" s="13" t="s">
        <v>28</v>
      </c>
    </row>
    <row r="207" spans="1:13" ht="10.5">
      <c r="A207" s="2" t="s">
        <v>24</v>
      </c>
      <c r="B207" s="9" t="s">
        <v>28</v>
      </c>
      <c r="C207" s="14" t="s">
        <v>33</v>
      </c>
      <c r="D207" s="15" t="s">
        <v>12</v>
      </c>
      <c r="E207" s="4" t="s">
        <v>13</v>
      </c>
      <c r="F207" s="15" t="s">
        <v>14</v>
      </c>
      <c r="G207" s="4" t="s">
        <v>15</v>
      </c>
      <c r="H207" s="15" t="s">
        <v>16</v>
      </c>
      <c r="I207" s="4" t="s">
        <v>17</v>
      </c>
      <c r="J207" s="15" t="s">
        <v>18</v>
      </c>
      <c r="K207" s="4" t="s">
        <v>19</v>
      </c>
      <c r="L207" s="15" t="s">
        <v>37</v>
      </c>
      <c r="M207" s="13" t="s">
        <v>28</v>
      </c>
    </row>
    <row r="208" spans="1:13" ht="10.5">
      <c r="A208" s="2" t="s">
        <v>25</v>
      </c>
      <c r="B208" s="9" t="s">
        <v>28</v>
      </c>
      <c r="C208" s="14" t="s">
        <v>33</v>
      </c>
      <c r="D208" s="15" t="s">
        <v>12</v>
      </c>
      <c r="E208" s="4" t="s">
        <v>13</v>
      </c>
      <c r="F208" s="15" t="s">
        <v>14</v>
      </c>
      <c r="G208" s="4" t="s">
        <v>15</v>
      </c>
      <c r="H208" s="15" t="s">
        <v>16</v>
      </c>
      <c r="I208" s="4" t="s">
        <v>17</v>
      </c>
      <c r="J208" s="15" t="s">
        <v>18</v>
      </c>
      <c r="K208" s="4" t="s">
        <v>19</v>
      </c>
      <c r="L208" s="15" t="s">
        <v>37</v>
      </c>
      <c r="M208" s="13" t="s">
        <v>28</v>
      </c>
    </row>
    <row r="209" spans="1:13" ht="10.5">
      <c r="A209" s="2" t="s">
        <v>26</v>
      </c>
      <c r="B209" s="9" t="s">
        <v>28</v>
      </c>
      <c r="C209" s="16" t="s">
        <v>33</v>
      </c>
      <c r="D209" s="17" t="s">
        <v>12</v>
      </c>
      <c r="E209" s="18" t="s">
        <v>13</v>
      </c>
      <c r="F209" s="17" t="s">
        <v>14</v>
      </c>
      <c r="G209" s="18" t="s">
        <v>15</v>
      </c>
      <c r="H209" s="17" t="s">
        <v>16</v>
      </c>
      <c r="I209" s="18" t="s">
        <v>17</v>
      </c>
      <c r="J209" s="17" t="s">
        <v>18</v>
      </c>
      <c r="K209" s="18" t="s">
        <v>19</v>
      </c>
      <c r="L209" s="17" t="s">
        <v>37</v>
      </c>
      <c r="M209" s="13" t="s">
        <v>28</v>
      </c>
    </row>
    <row r="210" spans="1:13" ht="12" thickBot="1">
      <c r="A210" s="2" t="s">
        <v>27</v>
      </c>
      <c r="B210" s="19" t="s">
        <v>28</v>
      </c>
      <c r="C210" s="20" t="s">
        <v>28</v>
      </c>
      <c r="D210" s="20" t="s">
        <v>28</v>
      </c>
      <c r="E210" s="20" t="s">
        <v>28</v>
      </c>
      <c r="F210" s="20" t="s">
        <v>28</v>
      </c>
      <c r="G210" s="20" t="s">
        <v>28</v>
      </c>
      <c r="H210" s="20" t="s">
        <v>28</v>
      </c>
      <c r="I210" s="20" t="s">
        <v>28</v>
      </c>
      <c r="J210" s="20" t="s">
        <v>28</v>
      </c>
      <c r="K210" s="20" t="s">
        <v>28</v>
      </c>
      <c r="L210" s="20" t="s">
        <v>28</v>
      </c>
      <c r="M210" s="21" t="s">
        <v>28</v>
      </c>
    </row>
    <row r="211" spans="2:13" ht="10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ht="15">
      <c r="G212" s="3" t="s">
        <v>31</v>
      </c>
    </row>
    <row r="213" spans="2:13" ht="12" thickBot="1">
      <c r="B213" s="2">
        <v>1</v>
      </c>
      <c r="C213" s="2">
        <v>2</v>
      </c>
      <c r="D213" s="2">
        <v>3</v>
      </c>
      <c r="E213" s="2">
        <v>4</v>
      </c>
      <c r="F213" s="2">
        <v>5</v>
      </c>
      <c r="G213" s="2">
        <v>6</v>
      </c>
      <c r="H213" s="2">
        <v>7</v>
      </c>
      <c r="I213" s="2">
        <v>8</v>
      </c>
      <c r="J213" s="2">
        <v>9</v>
      </c>
      <c r="K213" s="2">
        <v>10</v>
      </c>
      <c r="L213" s="2">
        <v>11</v>
      </c>
      <c r="M213" s="2">
        <v>12</v>
      </c>
    </row>
    <row r="214" spans="1:13" ht="10.5">
      <c r="A214" s="2" t="s">
        <v>20</v>
      </c>
      <c r="B214" s="41">
        <v>0.052</v>
      </c>
      <c r="C214" s="22">
        <v>0.047</v>
      </c>
      <c r="D214" s="22">
        <v>0.05</v>
      </c>
      <c r="E214" s="22">
        <v>0.048</v>
      </c>
      <c r="F214" s="22">
        <v>0.046</v>
      </c>
      <c r="G214" s="22">
        <v>0.048</v>
      </c>
      <c r="H214" s="22">
        <v>0.046</v>
      </c>
      <c r="I214" s="22">
        <v>0.048</v>
      </c>
      <c r="J214" s="22">
        <v>0.046</v>
      </c>
      <c r="K214" s="22">
        <v>0.046</v>
      </c>
      <c r="L214" s="22">
        <v>0.046</v>
      </c>
      <c r="M214" s="23">
        <v>0.046</v>
      </c>
    </row>
    <row r="215" spans="1:13" ht="10.5">
      <c r="A215" s="2" t="s">
        <v>21</v>
      </c>
      <c r="B215" s="24">
        <v>0.049</v>
      </c>
      <c r="C215" s="25">
        <v>0.559</v>
      </c>
      <c r="D215" s="26">
        <v>0.047</v>
      </c>
      <c r="E215" s="27">
        <v>0.05</v>
      </c>
      <c r="F215" s="26">
        <v>0.175</v>
      </c>
      <c r="G215" s="27">
        <v>0.387</v>
      </c>
      <c r="H215" s="26">
        <v>0.506</v>
      </c>
      <c r="I215" s="27">
        <v>0.474</v>
      </c>
      <c r="J215" s="26">
        <v>0.58</v>
      </c>
      <c r="K215" s="27">
        <v>0.489</v>
      </c>
      <c r="L215" s="26">
        <v>0.61</v>
      </c>
      <c r="M215" s="29">
        <v>0.048</v>
      </c>
    </row>
    <row r="216" spans="1:13" ht="10.5">
      <c r="A216" s="2" t="s">
        <v>22</v>
      </c>
      <c r="B216" s="24">
        <v>0.052</v>
      </c>
      <c r="C216" s="30">
        <v>0.613</v>
      </c>
      <c r="D216" s="31">
        <v>0.051</v>
      </c>
      <c r="E216" s="32">
        <v>0.061</v>
      </c>
      <c r="F216" s="31">
        <v>0.183</v>
      </c>
      <c r="G216" s="32">
        <v>0.414</v>
      </c>
      <c r="H216" s="31">
        <v>0.525</v>
      </c>
      <c r="I216" s="32">
        <v>0.518</v>
      </c>
      <c r="J216" s="31">
        <v>0.487</v>
      </c>
      <c r="K216" s="32">
        <v>0.444</v>
      </c>
      <c r="L216" s="31">
        <v>0.52</v>
      </c>
      <c r="M216" s="29">
        <v>0.047</v>
      </c>
    </row>
    <row r="217" spans="1:13" ht="10.5">
      <c r="A217" s="2" t="s">
        <v>23</v>
      </c>
      <c r="B217" s="24">
        <v>0.052</v>
      </c>
      <c r="C217" s="30">
        <v>0.554</v>
      </c>
      <c r="D217" s="31">
        <v>0.052</v>
      </c>
      <c r="E217" s="32">
        <v>0.052</v>
      </c>
      <c r="F217" s="31">
        <v>0.195</v>
      </c>
      <c r="G217" s="32">
        <v>0.364</v>
      </c>
      <c r="H217" s="31">
        <v>0.507</v>
      </c>
      <c r="I217" s="32">
        <v>0.523</v>
      </c>
      <c r="J217" s="31">
        <v>0.527</v>
      </c>
      <c r="K217" s="32">
        <v>0.555</v>
      </c>
      <c r="L217" s="31">
        <v>0.485</v>
      </c>
      <c r="M217" s="29">
        <v>0.057</v>
      </c>
    </row>
    <row r="218" spans="1:13" ht="10.5">
      <c r="A218" s="2" t="s">
        <v>24</v>
      </c>
      <c r="B218" s="24">
        <v>0</v>
      </c>
      <c r="C218" s="30">
        <v>0</v>
      </c>
      <c r="D218" s="31">
        <v>0</v>
      </c>
      <c r="E218" s="32">
        <v>0</v>
      </c>
      <c r="F218" s="31">
        <v>0</v>
      </c>
      <c r="G218" s="32">
        <v>0</v>
      </c>
      <c r="H218" s="31">
        <v>0</v>
      </c>
      <c r="I218" s="32">
        <v>0</v>
      </c>
      <c r="J218" s="31">
        <v>0</v>
      </c>
      <c r="K218" s="32">
        <v>0</v>
      </c>
      <c r="L218" s="31">
        <v>0</v>
      </c>
      <c r="M218" s="29">
        <v>0</v>
      </c>
    </row>
    <row r="219" spans="1:13" ht="10.5">
      <c r="A219" s="2" t="s">
        <v>25</v>
      </c>
      <c r="B219" s="24">
        <v>0</v>
      </c>
      <c r="C219" s="30">
        <v>0</v>
      </c>
      <c r="D219" s="31">
        <v>0.1</v>
      </c>
      <c r="E219" s="32">
        <v>0</v>
      </c>
      <c r="F219" s="31">
        <v>0</v>
      </c>
      <c r="G219" s="32">
        <v>0</v>
      </c>
      <c r="H219" s="31">
        <v>0</v>
      </c>
      <c r="I219" s="32">
        <v>0</v>
      </c>
      <c r="J219" s="31">
        <v>0</v>
      </c>
      <c r="K219" s="32">
        <v>0</v>
      </c>
      <c r="L219" s="31">
        <v>0</v>
      </c>
      <c r="M219" s="29">
        <v>0</v>
      </c>
    </row>
    <row r="220" spans="1:13" ht="10.5">
      <c r="A220" s="2" t="s">
        <v>26</v>
      </c>
      <c r="B220" s="24">
        <v>0</v>
      </c>
      <c r="C220" s="34">
        <v>0</v>
      </c>
      <c r="D220" s="35">
        <v>0</v>
      </c>
      <c r="E220" s="36">
        <v>0</v>
      </c>
      <c r="F220" s="35">
        <v>0</v>
      </c>
      <c r="G220" s="36">
        <v>0</v>
      </c>
      <c r="H220" s="35">
        <v>0</v>
      </c>
      <c r="I220" s="36">
        <v>0</v>
      </c>
      <c r="J220" s="35">
        <v>0</v>
      </c>
      <c r="K220" s="36">
        <v>0</v>
      </c>
      <c r="L220" s="35">
        <v>0</v>
      </c>
      <c r="M220" s="29">
        <v>0</v>
      </c>
    </row>
    <row r="221" spans="1:13" ht="12" thickBot="1">
      <c r="A221" s="2" t="s">
        <v>27</v>
      </c>
      <c r="B221" s="38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40">
        <v>0</v>
      </c>
    </row>
    <row r="222" spans="2:13" ht="10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ht="15">
      <c r="G223" s="3" t="s">
        <v>32</v>
      </c>
    </row>
    <row r="224" spans="2:13" ht="12" thickBot="1">
      <c r="B224" s="2">
        <v>1</v>
      </c>
      <c r="C224" s="2">
        <v>2</v>
      </c>
      <c r="D224" s="2">
        <v>3</v>
      </c>
      <c r="E224" s="2">
        <v>4</v>
      </c>
      <c r="F224" s="2">
        <v>5</v>
      </c>
      <c r="G224" s="2">
        <v>6</v>
      </c>
      <c r="H224" s="2">
        <v>7</v>
      </c>
      <c r="I224" s="2">
        <v>8</v>
      </c>
      <c r="J224" s="2">
        <v>9</v>
      </c>
      <c r="K224" s="2">
        <v>10</v>
      </c>
      <c r="L224" s="2">
        <v>11</v>
      </c>
      <c r="M224" s="2">
        <v>12</v>
      </c>
    </row>
    <row r="225" spans="1:13" ht="10.5">
      <c r="A225" s="2" t="s">
        <v>20</v>
      </c>
      <c r="B225" s="41">
        <f>+B214-$D$39</f>
        <v>0.0034999999999999823</v>
      </c>
      <c r="C225" s="22">
        <f aca="true" t="shared" si="26" ref="C225:M225">+C214-$D$39</f>
        <v>-0.0015000000000000152</v>
      </c>
      <c r="D225" s="22">
        <f t="shared" si="26"/>
        <v>0.0014999999999999875</v>
      </c>
      <c r="E225" s="22">
        <f t="shared" si="26"/>
        <v>-0.0005000000000000143</v>
      </c>
      <c r="F225" s="22">
        <f t="shared" si="26"/>
        <v>-0.002500000000000016</v>
      </c>
      <c r="G225" s="22">
        <f t="shared" si="26"/>
        <v>-0.0005000000000000143</v>
      </c>
      <c r="H225" s="22">
        <f t="shared" si="26"/>
        <v>-0.002500000000000016</v>
      </c>
      <c r="I225" s="22">
        <f t="shared" si="26"/>
        <v>-0.0005000000000000143</v>
      </c>
      <c r="J225" s="22">
        <f t="shared" si="26"/>
        <v>-0.002500000000000016</v>
      </c>
      <c r="K225" s="22">
        <f t="shared" si="26"/>
        <v>-0.002500000000000016</v>
      </c>
      <c r="L225" s="22">
        <f t="shared" si="26"/>
        <v>-0.002500000000000016</v>
      </c>
      <c r="M225" s="23">
        <f t="shared" si="26"/>
        <v>-0.002500000000000016</v>
      </c>
    </row>
    <row r="226" spans="1:13" ht="10.5">
      <c r="A226" s="2" t="s">
        <v>21</v>
      </c>
      <c r="B226" s="24">
        <f aca="true" t="shared" si="27" ref="B226:M232">+B215-$D$39</f>
        <v>0.0004999999999999866</v>
      </c>
      <c r="C226" s="26">
        <f t="shared" si="27"/>
        <v>0.5105000000000001</v>
      </c>
      <c r="D226" s="26">
        <f t="shared" si="27"/>
        <v>-0.0015000000000000152</v>
      </c>
      <c r="E226" s="27">
        <f t="shared" si="27"/>
        <v>0.0014999999999999875</v>
      </c>
      <c r="F226" s="26">
        <f t="shared" si="27"/>
        <v>0.12649999999999997</v>
      </c>
      <c r="G226" s="27">
        <f t="shared" si="27"/>
        <v>0.3385</v>
      </c>
      <c r="H226" s="26">
        <f t="shared" si="27"/>
        <v>0.4575</v>
      </c>
      <c r="I226" s="27">
        <f t="shared" si="27"/>
        <v>0.4255</v>
      </c>
      <c r="J226" s="26">
        <f t="shared" si="27"/>
        <v>0.5315</v>
      </c>
      <c r="K226" s="27">
        <f t="shared" si="27"/>
        <v>0.4405</v>
      </c>
      <c r="L226" s="26">
        <f t="shared" si="27"/>
        <v>0.5615</v>
      </c>
      <c r="M226" s="29">
        <f t="shared" si="27"/>
        <v>-0.0005000000000000143</v>
      </c>
    </row>
    <row r="227" spans="1:13" ht="10.5">
      <c r="A227" s="2" t="s">
        <v>22</v>
      </c>
      <c r="B227" s="24">
        <f t="shared" si="27"/>
        <v>0.0034999999999999823</v>
      </c>
      <c r="C227" s="31">
        <f t="shared" si="27"/>
        <v>0.5645</v>
      </c>
      <c r="D227" s="31">
        <f t="shared" si="27"/>
        <v>0.0024999999999999814</v>
      </c>
      <c r="E227" s="32">
        <f t="shared" si="27"/>
        <v>0.012499999999999983</v>
      </c>
      <c r="F227" s="31">
        <f t="shared" si="27"/>
        <v>0.13449999999999998</v>
      </c>
      <c r="G227" s="32">
        <f t="shared" si="27"/>
        <v>0.36549999999999994</v>
      </c>
      <c r="H227" s="31">
        <f t="shared" si="27"/>
        <v>0.47650000000000003</v>
      </c>
      <c r="I227" s="32">
        <f t="shared" si="27"/>
        <v>0.46950000000000003</v>
      </c>
      <c r="J227" s="31">
        <f t="shared" si="27"/>
        <v>0.4385</v>
      </c>
      <c r="K227" s="32">
        <f t="shared" si="27"/>
        <v>0.39549999999999996</v>
      </c>
      <c r="L227" s="31">
        <f t="shared" si="27"/>
        <v>0.47150000000000003</v>
      </c>
      <c r="M227" s="29">
        <f t="shared" si="27"/>
        <v>-0.0015000000000000152</v>
      </c>
    </row>
    <row r="228" spans="1:13" ht="10.5">
      <c r="A228" s="2" t="s">
        <v>23</v>
      </c>
      <c r="B228" s="24">
        <f t="shared" si="27"/>
        <v>0.0034999999999999823</v>
      </c>
      <c r="C228" s="31">
        <f t="shared" si="27"/>
        <v>0.5055000000000001</v>
      </c>
      <c r="D228" s="31">
        <f t="shared" si="27"/>
        <v>0.0034999999999999823</v>
      </c>
      <c r="E228" s="32">
        <f t="shared" si="27"/>
        <v>0.0034999999999999823</v>
      </c>
      <c r="F228" s="31">
        <f t="shared" si="27"/>
        <v>0.1465</v>
      </c>
      <c r="G228" s="32">
        <f t="shared" si="27"/>
        <v>0.3155</v>
      </c>
      <c r="H228" s="31">
        <f t="shared" si="27"/>
        <v>0.4585</v>
      </c>
      <c r="I228" s="32">
        <f t="shared" si="27"/>
        <v>0.47450000000000003</v>
      </c>
      <c r="J228" s="31">
        <f t="shared" si="27"/>
        <v>0.47850000000000004</v>
      </c>
      <c r="K228" s="32">
        <f t="shared" si="27"/>
        <v>0.5065000000000001</v>
      </c>
      <c r="L228" s="31">
        <f t="shared" si="27"/>
        <v>0.4365</v>
      </c>
      <c r="M228" s="29">
        <f t="shared" si="27"/>
        <v>0.008499999999999987</v>
      </c>
    </row>
    <row r="229" spans="1:13" ht="10.5">
      <c r="A229" s="2" t="s">
        <v>24</v>
      </c>
      <c r="B229" s="24">
        <f t="shared" si="27"/>
        <v>-0.048500000000000015</v>
      </c>
      <c r="C229" s="31">
        <f t="shared" si="27"/>
        <v>-0.048500000000000015</v>
      </c>
      <c r="D229" s="31">
        <f t="shared" si="27"/>
        <v>-0.048500000000000015</v>
      </c>
      <c r="E229" s="32">
        <f t="shared" si="27"/>
        <v>-0.048500000000000015</v>
      </c>
      <c r="F229" s="31">
        <f t="shared" si="27"/>
        <v>-0.048500000000000015</v>
      </c>
      <c r="G229" s="32">
        <f t="shared" si="27"/>
        <v>-0.048500000000000015</v>
      </c>
      <c r="H229" s="31">
        <f t="shared" si="27"/>
        <v>-0.048500000000000015</v>
      </c>
      <c r="I229" s="32">
        <f t="shared" si="27"/>
        <v>-0.048500000000000015</v>
      </c>
      <c r="J229" s="31">
        <f t="shared" si="27"/>
        <v>-0.048500000000000015</v>
      </c>
      <c r="K229" s="32">
        <f t="shared" si="27"/>
        <v>-0.048500000000000015</v>
      </c>
      <c r="L229" s="31">
        <f t="shared" si="27"/>
        <v>-0.048500000000000015</v>
      </c>
      <c r="M229" s="29">
        <f t="shared" si="27"/>
        <v>-0.048500000000000015</v>
      </c>
    </row>
    <row r="230" spans="1:13" ht="10.5">
      <c r="A230" s="2" t="s">
        <v>25</v>
      </c>
      <c r="B230" s="24">
        <f t="shared" si="27"/>
        <v>-0.048500000000000015</v>
      </c>
      <c r="C230" s="31">
        <f t="shared" si="27"/>
        <v>-0.048500000000000015</v>
      </c>
      <c r="D230" s="31">
        <f t="shared" si="27"/>
        <v>0.05149999999999999</v>
      </c>
      <c r="E230" s="32">
        <f t="shared" si="27"/>
        <v>-0.048500000000000015</v>
      </c>
      <c r="F230" s="31">
        <f t="shared" si="27"/>
        <v>-0.048500000000000015</v>
      </c>
      <c r="G230" s="32">
        <f t="shared" si="27"/>
        <v>-0.048500000000000015</v>
      </c>
      <c r="H230" s="31">
        <f t="shared" si="27"/>
        <v>-0.048500000000000015</v>
      </c>
      <c r="I230" s="32">
        <f t="shared" si="27"/>
        <v>-0.048500000000000015</v>
      </c>
      <c r="J230" s="31">
        <f t="shared" si="27"/>
        <v>-0.048500000000000015</v>
      </c>
      <c r="K230" s="32">
        <f t="shared" si="27"/>
        <v>-0.048500000000000015</v>
      </c>
      <c r="L230" s="31">
        <f t="shared" si="27"/>
        <v>-0.048500000000000015</v>
      </c>
      <c r="M230" s="29">
        <f t="shared" si="27"/>
        <v>-0.048500000000000015</v>
      </c>
    </row>
    <row r="231" spans="1:13" ht="10.5">
      <c r="A231" s="2" t="s">
        <v>26</v>
      </c>
      <c r="B231" s="24">
        <f t="shared" si="27"/>
        <v>-0.048500000000000015</v>
      </c>
      <c r="C231" s="35">
        <f t="shared" si="27"/>
        <v>-0.048500000000000015</v>
      </c>
      <c r="D231" s="35">
        <f t="shared" si="27"/>
        <v>-0.048500000000000015</v>
      </c>
      <c r="E231" s="36">
        <f t="shared" si="27"/>
        <v>-0.048500000000000015</v>
      </c>
      <c r="F231" s="35">
        <f t="shared" si="27"/>
        <v>-0.048500000000000015</v>
      </c>
      <c r="G231" s="36">
        <f t="shared" si="27"/>
        <v>-0.048500000000000015</v>
      </c>
      <c r="H231" s="35">
        <f t="shared" si="27"/>
        <v>-0.048500000000000015</v>
      </c>
      <c r="I231" s="36">
        <f t="shared" si="27"/>
        <v>-0.048500000000000015</v>
      </c>
      <c r="J231" s="35">
        <f t="shared" si="27"/>
        <v>-0.048500000000000015</v>
      </c>
      <c r="K231" s="36">
        <f t="shared" si="27"/>
        <v>-0.048500000000000015</v>
      </c>
      <c r="L231" s="35">
        <f t="shared" si="27"/>
        <v>-0.048500000000000015</v>
      </c>
      <c r="M231" s="29">
        <f t="shared" si="27"/>
        <v>-0.048500000000000015</v>
      </c>
    </row>
    <row r="232" spans="1:13" ht="12" thickBot="1">
      <c r="A232" s="2" t="s">
        <v>27</v>
      </c>
      <c r="B232" s="38">
        <f>+B221-$D$39</f>
        <v>-0.048500000000000015</v>
      </c>
      <c r="C232" s="39">
        <v>0</v>
      </c>
      <c r="D232" s="39">
        <f t="shared" si="27"/>
        <v>-0.048500000000000015</v>
      </c>
      <c r="E232" s="39">
        <f t="shared" si="27"/>
        <v>-0.048500000000000015</v>
      </c>
      <c r="F232" s="39">
        <f t="shared" si="27"/>
        <v>-0.048500000000000015</v>
      </c>
      <c r="G232" s="39">
        <f t="shared" si="27"/>
        <v>-0.048500000000000015</v>
      </c>
      <c r="H232" s="39">
        <f t="shared" si="27"/>
        <v>-0.048500000000000015</v>
      </c>
      <c r="I232" s="39">
        <f t="shared" si="27"/>
        <v>-0.048500000000000015</v>
      </c>
      <c r="J232" s="39">
        <f t="shared" si="27"/>
        <v>-0.048500000000000015</v>
      </c>
      <c r="K232" s="39">
        <f t="shared" si="27"/>
        <v>-0.048500000000000015</v>
      </c>
      <c r="L232" s="39">
        <f t="shared" si="27"/>
        <v>-0.048500000000000015</v>
      </c>
      <c r="M232" s="40">
        <f t="shared" si="27"/>
        <v>-0.048500000000000015</v>
      </c>
    </row>
    <row r="233" spans="2:13" ht="10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2" ht="10.5">
      <c r="B234" s="4"/>
      <c r="C234" s="4"/>
      <c r="D234" s="4"/>
      <c r="F234" s="42"/>
      <c r="I234" s="42"/>
      <c r="L234" s="42"/>
    </row>
    <row r="235" spans="2:12" ht="10.5">
      <c r="B235" s="43"/>
      <c r="C235" s="49" t="s">
        <v>29</v>
      </c>
      <c r="D235" s="44">
        <f>+AVERAGE(B214:B217,C214:L214,M214:M217)</f>
        <v>0.04855555555555557</v>
      </c>
      <c r="F235" s="42"/>
      <c r="I235" s="42"/>
      <c r="L235" s="42"/>
    </row>
    <row r="236" spans="2:12" ht="10.5">
      <c r="B236" s="4"/>
      <c r="C236" s="4"/>
      <c r="D236" s="4"/>
      <c r="F236" s="42"/>
      <c r="I236" s="42"/>
      <c r="L236" s="42"/>
    </row>
    <row r="237" spans="2:12" ht="15">
      <c r="B237" s="4"/>
      <c r="C237" s="4"/>
      <c r="D237" s="4"/>
      <c r="F237" s="42"/>
      <c r="G237" s="3" t="s">
        <v>38</v>
      </c>
      <c r="I237" s="42"/>
      <c r="L237" s="42"/>
    </row>
    <row r="238" spans="2:13" ht="12" thickBot="1">
      <c r="B238" s="2">
        <v>1</v>
      </c>
      <c r="C238" s="2">
        <v>2</v>
      </c>
      <c r="D238" s="2">
        <v>3</v>
      </c>
      <c r="E238" s="2">
        <v>4</v>
      </c>
      <c r="F238" s="2">
        <v>5</v>
      </c>
      <c r="G238" s="2">
        <v>6</v>
      </c>
      <c r="H238" s="2">
        <v>7</v>
      </c>
      <c r="I238" s="2">
        <v>8</v>
      </c>
      <c r="J238" s="2">
        <v>9</v>
      </c>
      <c r="K238" s="2">
        <v>10</v>
      </c>
      <c r="L238" s="2">
        <v>11</v>
      </c>
      <c r="M238" s="2">
        <v>12</v>
      </c>
    </row>
    <row r="239" spans="1:13" ht="10.5">
      <c r="A239" s="2" t="s">
        <v>20</v>
      </c>
      <c r="B239" s="4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3"/>
    </row>
    <row r="240" spans="1:13" ht="10.5">
      <c r="A240" s="2" t="s">
        <v>21</v>
      </c>
      <c r="B240" s="24"/>
      <c r="C240" s="57">
        <f aca="true" t="shared" si="28" ref="C240:L245">+C226/$C$62</f>
        <v>2.003270111183781</v>
      </c>
      <c r="D240" s="56">
        <f t="shared" si="28"/>
        <v>-0.005886200130804508</v>
      </c>
      <c r="E240" s="58">
        <f t="shared" si="28"/>
        <v>0.005886200130804399</v>
      </c>
      <c r="F240" s="56">
        <f t="shared" si="28"/>
        <v>0.4964028776978417</v>
      </c>
      <c r="G240" s="58">
        <f t="shared" si="28"/>
        <v>1.3283191628515372</v>
      </c>
      <c r="H240" s="56">
        <f t="shared" si="28"/>
        <v>1.7952910398953568</v>
      </c>
      <c r="I240" s="58">
        <f t="shared" si="28"/>
        <v>1.669718770438195</v>
      </c>
      <c r="J240" s="56">
        <f t="shared" si="28"/>
        <v>2.0856769130150425</v>
      </c>
      <c r="K240" s="58">
        <f t="shared" si="28"/>
        <v>1.7285807717462396</v>
      </c>
      <c r="L240" s="56">
        <f t="shared" si="28"/>
        <v>2.2034009156311316</v>
      </c>
      <c r="M240" s="29"/>
    </row>
    <row r="241" spans="1:13" ht="10.5">
      <c r="A241" s="2" t="s">
        <v>22</v>
      </c>
      <c r="B241" s="24"/>
      <c r="C241" s="60">
        <f t="shared" si="28"/>
        <v>2.2151733158927405</v>
      </c>
      <c r="D241" s="64">
        <f t="shared" si="28"/>
        <v>0.009810333551340674</v>
      </c>
      <c r="E241" s="47">
        <f t="shared" si="28"/>
        <v>0.04905166775670367</v>
      </c>
      <c r="F241" s="64">
        <f t="shared" si="28"/>
        <v>0.5277959450621321</v>
      </c>
      <c r="G241" s="47">
        <f t="shared" si="28"/>
        <v>1.434270765206017</v>
      </c>
      <c r="H241" s="64">
        <f t="shared" si="28"/>
        <v>1.8698495748855466</v>
      </c>
      <c r="I241" s="47">
        <f t="shared" si="28"/>
        <v>1.8423806409417924</v>
      </c>
      <c r="J241" s="64">
        <f t="shared" si="28"/>
        <v>1.720732504905167</v>
      </c>
      <c r="K241" s="47">
        <f t="shared" si="28"/>
        <v>1.551994767822106</v>
      </c>
      <c r="L241" s="64">
        <f t="shared" si="28"/>
        <v>1.850228907782865</v>
      </c>
      <c r="M241" s="29"/>
    </row>
    <row r="242" spans="1:13" ht="10.5">
      <c r="A242" s="2" t="s">
        <v>23</v>
      </c>
      <c r="B242" s="24"/>
      <c r="C242" s="60">
        <f t="shared" si="28"/>
        <v>1.9836494440810992</v>
      </c>
      <c r="D242" s="64">
        <f t="shared" si="28"/>
        <v>0.013734466971876975</v>
      </c>
      <c r="E242" s="47">
        <f t="shared" si="28"/>
        <v>0.013734466971876975</v>
      </c>
      <c r="F242" s="64">
        <f t="shared" si="28"/>
        <v>0.5748855461085677</v>
      </c>
      <c r="G242" s="47">
        <f t="shared" si="28"/>
        <v>1.2380640941792023</v>
      </c>
      <c r="H242" s="64">
        <f t="shared" si="28"/>
        <v>1.799215173315893</v>
      </c>
      <c r="I242" s="47">
        <f t="shared" si="28"/>
        <v>1.862001308044474</v>
      </c>
      <c r="J242" s="64">
        <f t="shared" si="28"/>
        <v>1.877697841726619</v>
      </c>
      <c r="K242" s="47">
        <f t="shared" si="28"/>
        <v>1.9875735775016357</v>
      </c>
      <c r="L242" s="64">
        <f t="shared" si="28"/>
        <v>1.7128842380640943</v>
      </c>
      <c r="M242" s="29"/>
    </row>
    <row r="243" spans="1:13" ht="10.5">
      <c r="A243" s="2" t="s">
        <v>24</v>
      </c>
      <c r="B243" s="24"/>
      <c r="C243" s="60">
        <f t="shared" si="28"/>
        <v>-0.19032047089601054</v>
      </c>
      <c r="D243" s="64">
        <f t="shared" si="28"/>
        <v>-0.19032047089601054</v>
      </c>
      <c r="E243" s="47">
        <f t="shared" si="28"/>
        <v>-0.19032047089601054</v>
      </c>
      <c r="F243" s="64">
        <f t="shared" si="28"/>
        <v>-0.19032047089601054</v>
      </c>
      <c r="G243" s="47">
        <f t="shared" si="28"/>
        <v>-0.19032047089601054</v>
      </c>
      <c r="H243" s="64">
        <f t="shared" si="28"/>
        <v>-0.19032047089601054</v>
      </c>
      <c r="I243" s="47">
        <f t="shared" si="28"/>
        <v>-0.19032047089601054</v>
      </c>
      <c r="J243" s="64">
        <f t="shared" si="28"/>
        <v>-0.19032047089601054</v>
      </c>
      <c r="K243" s="47">
        <f t="shared" si="28"/>
        <v>-0.19032047089601054</v>
      </c>
      <c r="L243" s="64">
        <f t="shared" si="28"/>
        <v>-0.19032047089601054</v>
      </c>
      <c r="M243" s="29"/>
    </row>
    <row r="244" spans="1:13" ht="10.5">
      <c r="A244" s="2" t="s">
        <v>25</v>
      </c>
      <c r="B244" s="24"/>
      <c r="C244" s="60">
        <f t="shared" si="28"/>
        <v>-0.19032047089601054</v>
      </c>
      <c r="D244" s="64">
        <f t="shared" si="28"/>
        <v>0.20209287115761934</v>
      </c>
      <c r="E244" s="47">
        <f t="shared" si="28"/>
        <v>-0.19032047089601054</v>
      </c>
      <c r="F244" s="64">
        <f t="shared" si="28"/>
        <v>-0.19032047089601054</v>
      </c>
      <c r="G244" s="47">
        <f t="shared" si="28"/>
        <v>-0.19032047089601054</v>
      </c>
      <c r="H244" s="64">
        <f t="shared" si="28"/>
        <v>-0.19032047089601054</v>
      </c>
      <c r="I244" s="47">
        <f t="shared" si="28"/>
        <v>-0.19032047089601054</v>
      </c>
      <c r="J244" s="64">
        <f t="shared" si="28"/>
        <v>-0.19032047089601054</v>
      </c>
      <c r="K244" s="47">
        <f t="shared" si="28"/>
        <v>-0.19032047089601054</v>
      </c>
      <c r="L244" s="64">
        <f t="shared" si="28"/>
        <v>-0.19032047089601054</v>
      </c>
      <c r="M244" s="29"/>
    </row>
    <row r="245" spans="1:13" ht="10.5">
      <c r="A245" s="2" t="s">
        <v>26</v>
      </c>
      <c r="B245" s="24"/>
      <c r="C245" s="62">
        <f t="shared" si="28"/>
        <v>-0.19032047089601054</v>
      </c>
      <c r="D245" s="65">
        <f t="shared" si="28"/>
        <v>-0.19032047089601054</v>
      </c>
      <c r="E245" s="63">
        <f t="shared" si="28"/>
        <v>-0.19032047089601054</v>
      </c>
      <c r="F245" s="65">
        <f t="shared" si="28"/>
        <v>-0.19032047089601054</v>
      </c>
      <c r="G245" s="63">
        <f t="shared" si="28"/>
        <v>-0.19032047089601054</v>
      </c>
      <c r="H245" s="65">
        <f t="shared" si="28"/>
        <v>-0.19032047089601054</v>
      </c>
      <c r="I245" s="63">
        <f t="shared" si="28"/>
        <v>-0.19032047089601054</v>
      </c>
      <c r="J245" s="65">
        <f t="shared" si="28"/>
        <v>-0.19032047089601054</v>
      </c>
      <c r="K245" s="63">
        <f t="shared" si="28"/>
        <v>-0.19032047089601054</v>
      </c>
      <c r="L245" s="65">
        <f t="shared" si="28"/>
        <v>-0.19032047089601054</v>
      </c>
      <c r="M245" s="29"/>
    </row>
    <row r="246" spans="1:13" ht="12" thickBot="1">
      <c r="A246" s="2" t="s">
        <v>27</v>
      </c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40"/>
    </row>
    <row r="247" spans="2:13" ht="10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2" ht="10.5">
      <c r="A248" s="4"/>
      <c r="B248" s="51" t="s">
        <v>44</v>
      </c>
      <c r="C248" s="95" t="str">
        <f>+C197</f>
        <v>ECBC</v>
      </c>
      <c r="D248" s="4"/>
      <c r="E248" s="4"/>
      <c r="H248" s="51" t="s">
        <v>54</v>
      </c>
      <c r="I248" s="95" t="str">
        <f>+I197</f>
        <v>ECBC-3T3 Ia 0#</v>
      </c>
      <c r="L248" s="42"/>
    </row>
    <row r="249" spans="1:12" ht="10.5">
      <c r="A249" s="4"/>
      <c r="B249" s="51" t="s">
        <v>45</v>
      </c>
      <c r="C249" s="95" t="str">
        <f>+C198</f>
        <v>SLS</v>
      </c>
      <c r="D249" s="4"/>
      <c r="E249" s="4"/>
      <c r="H249" s="51" t="s">
        <v>47</v>
      </c>
      <c r="I249" s="95" t="str">
        <f>+I198</f>
        <v>090602-2</v>
      </c>
      <c r="L249" s="42"/>
    </row>
    <row r="250" spans="1:12" ht="10.5">
      <c r="A250" s="4"/>
      <c r="B250" s="51" t="s">
        <v>10</v>
      </c>
      <c r="C250" s="95" t="str">
        <f>+C199</f>
        <v>none</v>
      </c>
      <c r="D250" s="4"/>
      <c r="E250" s="4"/>
      <c r="H250" s="51" t="s">
        <v>46</v>
      </c>
      <c r="I250" s="95" t="str">
        <f>+I199</f>
        <v>SLS-B(25ug NR/ml 3hr)</v>
      </c>
      <c r="J250" s="4"/>
      <c r="K250" s="4"/>
      <c r="L250" s="42"/>
    </row>
    <row r="251" spans="1:12" ht="10.5">
      <c r="A251" s="4"/>
      <c r="B251" s="4"/>
      <c r="C251" s="4"/>
      <c r="D251" s="4"/>
      <c r="E251" s="4"/>
      <c r="F251" s="42"/>
      <c r="I251" s="42"/>
      <c r="L251" s="42"/>
    </row>
    <row r="252" spans="1:12" ht="12">
      <c r="A252" s="4"/>
      <c r="B252" s="4"/>
      <c r="C252" s="96" t="s">
        <v>33</v>
      </c>
      <c r="D252" s="97" t="s">
        <v>12</v>
      </c>
      <c r="E252" s="98" t="s">
        <v>13</v>
      </c>
      <c r="F252" s="99" t="s">
        <v>14</v>
      </c>
      <c r="G252" s="98" t="s">
        <v>15</v>
      </c>
      <c r="H252" s="98" t="s">
        <v>16</v>
      </c>
      <c r="I252" s="99" t="s">
        <v>17</v>
      </c>
      <c r="J252" s="98" t="s">
        <v>18</v>
      </c>
      <c r="K252" s="98" t="s">
        <v>19</v>
      </c>
      <c r="L252" s="100" t="s">
        <v>37</v>
      </c>
    </row>
    <row r="253" spans="1:13" ht="10.5">
      <c r="A253" s="43"/>
      <c r="B253" s="72" t="s">
        <v>0</v>
      </c>
      <c r="C253" s="73">
        <v>0</v>
      </c>
      <c r="D253" s="74">
        <v>100</v>
      </c>
      <c r="E253" s="74">
        <v>68</v>
      </c>
      <c r="F253" s="74">
        <v>46.3</v>
      </c>
      <c r="G253" s="74">
        <v>31.5</v>
      </c>
      <c r="H253" s="74">
        <v>21.4</v>
      </c>
      <c r="I253" s="74">
        <v>14.6</v>
      </c>
      <c r="J253" s="74">
        <v>9.9</v>
      </c>
      <c r="K253" s="74">
        <v>6.7</v>
      </c>
      <c r="L253" s="75">
        <v>0</v>
      </c>
      <c r="M253" s="46"/>
    </row>
    <row r="254" spans="1:13" ht="10.5">
      <c r="A254" s="14"/>
      <c r="B254" s="51"/>
      <c r="C254" s="10"/>
      <c r="D254" s="76"/>
      <c r="E254" s="12"/>
      <c r="F254" s="12"/>
      <c r="G254" s="12"/>
      <c r="H254" s="12"/>
      <c r="I254" s="12"/>
      <c r="J254" s="12"/>
      <c r="K254" s="12"/>
      <c r="L254" s="77"/>
      <c r="M254" s="4"/>
    </row>
    <row r="255" spans="1:13" ht="10.5">
      <c r="A255" s="14"/>
      <c r="B255" s="51" t="s">
        <v>34</v>
      </c>
      <c r="C255" s="30">
        <f aca="true" t="shared" si="29" ref="C255:L255">AVERAGE(C226:C228)</f>
        <v>0.5268333333333334</v>
      </c>
      <c r="D255" s="32">
        <f t="shared" si="29"/>
        <v>0.001499999999999983</v>
      </c>
      <c r="E255" s="32">
        <f t="shared" si="29"/>
        <v>0.005833333333333318</v>
      </c>
      <c r="F255" s="32">
        <f t="shared" si="29"/>
        <v>0.13583333333333333</v>
      </c>
      <c r="G255" s="32">
        <f t="shared" si="29"/>
        <v>0.33983333333333327</v>
      </c>
      <c r="H255" s="32">
        <f t="shared" si="29"/>
        <v>0.46416666666666667</v>
      </c>
      <c r="I255" s="32">
        <f t="shared" si="29"/>
        <v>0.45649999999999996</v>
      </c>
      <c r="J255" s="32">
        <f t="shared" si="29"/>
        <v>0.4828333333333334</v>
      </c>
      <c r="K255" s="32">
        <f t="shared" si="29"/>
        <v>0.4475</v>
      </c>
      <c r="L255" s="33">
        <f t="shared" si="29"/>
        <v>0.48983333333333334</v>
      </c>
      <c r="M255" s="4"/>
    </row>
    <row r="256" spans="1:13" ht="10.5">
      <c r="A256" s="16"/>
      <c r="B256" s="81" t="s">
        <v>35</v>
      </c>
      <c r="C256" s="34">
        <f aca="true" t="shared" si="30" ref="C256:L256">STDEV(C226:C228)</f>
        <v>0.032715949219506546</v>
      </c>
      <c r="D256" s="36">
        <f t="shared" si="30"/>
        <v>0.002645751311064589</v>
      </c>
      <c r="E256" s="36">
        <f t="shared" si="30"/>
        <v>0.005859465277082315</v>
      </c>
      <c r="F256" s="36">
        <f t="shared" si="30"/>
        <v>0.010066445913694341</v>
      </c>
      <c r="G256" s="36">
        <f t="shared" si="30"/>
        <v>0.025026652459594585</v>
      </c>
      <c r="H256" s="36">
        <f t="shared" si="30"/>
        <v>0.010692676621563637</v>
      </c>
      <c r="I256" s="36">
        <f t="shared" si="30"/>
        <v>0.02696293752542555</v>
      </c>
      <c r="J256" s="36">
        <f t="shared" si="30"/>
        <v>0.046651187909134015</v>
      </c>
      <c r="K256" s="36">
        <f t="shared" si="30"/>
        <v>0.05583009940883176</v>
      </c>
      <c r="L256" s="37">
        <f t="shared" si="30"/>
        <v>0.06448514040717647</v>
      </c>
      <c r="M256" s="4"/>
    </row>
    <row r="257" spans="1:13" ht="10.5">
      <c r="A257" s="10"/>
      <c r="B257" s="82"/>
      <c r="C257" s="25"/>
      <c r="D257" s="27"/>
      <c r="E257" s="27"/>
      <c r="F257" s="27"/>
      <c r="G257" s="27"/>
      <c r="H257" s="27"/>
      <c r="I257" s="27"/>
      <c r="J257" s="27"/>
      <c r="K257" s="27"/>
      <c r="L257" s="28"/>
      <c r="M257" s="4"/>
    </row>
    <row r="258" spans="1:13" ht="10.5">
      <c r="A258" s="14"/>
      <c r="B258" s="51" t="s">
        <v>40</v>
      </c>
      <c r="C258" s="30">
        <f>AVERAGE(C255,L255)</f>
        <v>0.5083333333333333</v>
      </c>
      <c r="D258" s="4"/>
      <c r="E258" s="32"/>
      <c r="F258" s="32"/>
      <c r="G258" s="32"/>
      <c r="H258" s="32"/>
      <c r="I258" s="32"/>
      <c r="J258" s="32"/>
      <c r="K258" s="54"/>
      <c r="L258" s="33"/>
      <c r="M258" s="4"/>
    </row>
    <row r="259" spans="1:13" ht="10.5">
      <c r="A259" s="14"/>
      <c r="B259" s="51" t="s">
        <v>43</v>
      </c>
      <c r="C259" s="30">
        <f>+D235</f>
        <v>0.04855555555555557</v>
      </c>
      <c r="D259" s="4"/>
      <c r="E259" s="32"/>
      <c r="F259" s="32"/>
      <c r="G259" s="32"/>
      <c r="H259" s="32"/>
      <c r="I259" s="32"/>
      <c r="J259" s="32"/>
      <c r="K259" s="54"/>
      <c r="L259" s="33"/>
      <c r="M259" s="4"/>
    </row>
    <row r="260" spans="1:13" ht="10.5">
      <c r="A260" s="16"/>
      <c r="B260" s="83"/>
      <c r="C260" s="30"/>
      <c r="D260" s="32"/>
      <c r="E260" s="32"/>
      <c r="F260" s="32"/>
      <c r="G260" s="32"/>
      <c r="H260" s="32"/>
      <c r="I260" s="32"/>
      <c r="J260" s="32"/>
      <c r="K260" s="54"/>
      <c r="L260" s="33"/>
      <c r="M260" s="4"/>
    </row>
    <row r="261" spans="1:13" ht="10.5">
      <c r="A261" s="10"/>
      <c r="B261" s="82" t="s">
        <v>39</v>
      </c>
      <c r="C261" s="57">
        <f aca="true" t="shared" si="31" ref="C261:L262">+C255/$C$62</f>
        <v>2.0673642903858735</v>
      </c>
      <c r="D261" s="58">
        <f t="shared" si="31"/>
        <v>0.005886200130804381</v>
      </c>
      <c r="E261" s="58">
        <f t="shared" si="31"/>
        <v>0.02289077828646168</v>
      </c>
      <c r="F261" s="58">
        <f t="shared" si="31"/>
        <v>0.5330281229561806</v>
      </c>
      <c r="G261" s="58">
        <f t="shared" si="31"/>
        <v>1.3335513407455852</v>
      </c>
      <c r="H261" s="58">
        <f t="shared" si="31"/>
        <v>1.8214519293655986</v>
      </c>
      <c r="I261" s="58">
        <f t="shared" si="31"/>
        <v>1.7913669064748203</v>
      </c>
      <c r="J261" s="58">
        <f t="shared" si="31"/>
        <v>1.8947024198822764</v>
      </c>
      <c r="K261" s="58">
        <f t="shared" si="31"/>
        <v>1.7560497056899937</v>
      </c>
      <c r="L261" s="59">
        <f t="shared" si="31"/>
        <v>1.9221713538260303</v>
      </c>
      <c r="M261" s="4"/>
    </row>
    <row r="262" spans="1:13" ht="10.5">
      <c r="A262" s="14"/>
      <c r="B262" s="52" t="s">
        <v>35</v>
      </c>
      <c r="C262" s="60">
        <f t="shared" si="31"/>
        <v>0.12838174971683408</v>
      </c>
      <c r="D262" s="47">
        <f t="shared" si="31"/>
        <v>0.010382281142176283</v>
      </c>
      <c r="E262" s="47">
        <f t="shared" si="31"/>
        <v>0.022993323520270694</v>
      </c>
      <c r="F262" s="47">
        <f t="shared" si="31"/>
        <v>0.03950207683594902</v>
      </c>
      <c r="G262" s="47">
        <f t="shared" si="31"/>
        <v>0.09820792332084208</v>
      </c>
      <c r="H262" s="47">
        <f t="shared" si="31"/>
        <v>0.04195948968566503</v>
      </c>
      <c r="I262" s="47">
        <f t="shared" si="31"/>
        <v>0.10580616425935468</v>
      </c>
      <c r="J262" s="47">
        <f t="shared" si="31"/>
        <v>0.18306548558195168</v>
      </c>
      <c r="K262" s="47">
        <f t="shared" si="31"/>
        <v>0.21908475896206056</v>
      </c>
      <c r="L262" s="61">
        <f t="shared" si="31"/>
        <v>0.2530482945997769</v>
      </c>
      <c r="M262" s="4"/>
    </row>
    <row r="263" spans="1:13" ht="10.5">
      <c r="A263" s="16"/>
      <c r="B263" s="81" t="s">
        <v>36</v>
      </c>
      <c r="C263" s="80">
        <f>+C262/C261</f>
        <v>0.0620992392651184</v>
      </c>
      <c r="D263" s="66">
        <f aca="true" t="shared" si="32" ref="D263:L263">+D262/D261</f>
        <v>1.763834207376413</v>
      </c>
      <c r="E263" s="66">
        <f t="shared" si="32"/>
        <v>1.0044797617855423</v>
      </c>
      <c r="F263" s="66">
        <f t="shared" si="32"/>
        <v>0.07410880427259638</v>
      </c>
      <c r="G263" s="66">
        <f t="shared" si="32"/>
        <v>0.07364390130336809</v>
      </c>
      <c r="H263" s="66">
        <f t="shared" si="32"/>
        <v>0.02303628715597193</v>
      </c>
      <c r="I263" s="66">
        <f t="shared" si="32"/>
        <v>0.059064485269278315</v>
      </c>
      <c r="J263" s="66">
        <f t="shared" si="32"/>
        <v>0.09661965048491683</v>
      </c>
      <c r="K263" s="66">
        <f t="shared" si="32"/>
        <v>0.12475999867895365</v>
      </c>
      <c r="L263" s="93">
        <f t="shared" si="32"/>
        <v>0.13164710528855353</v>
      </c>
      <c r="M263" s="4"/>
    </row>
    <row r="264" spans="1:13" ht="10.5">
      <c r="A264" s="10"/>
      <c r="B264" s="84"/>
      <c r="C264" s="30"/>
      <c r="D264" s="32"/>
      <c r="E264" s="32"/>
      <c r="F264" s="32"/>
      <c r="G264" s="32"/>
      <c r="H264" s="32"/>
      <c r="I264" s="32"/>
      <c r="J264" s="32"/>
      <c r="K264" s="32"/>
      <c r="L264" s="33"/>
      <c r="M264" s="4"/>
    </row>
    <row r="265" spans="1:13" ht="10.5">
      <c r="A265" s="14"/>
      <c r="B265" s="50" t="s">
        <v>41</v>
      </c>
      <c r="C265" s="79">
        <f>+(C258-C255)/C258</f>
        <v>-0.03639344262295097</v>
      </c>
      <c r="D265" s="4"/>
      <c r="E265" s="32"/>
      <c r="F265" s="32"/>
      <c r="G265" s="32"/>
      <c r="H265" s="32"/>
      <c r="I265" s="32"/>
      <c r="J265" s="32"/>
      <c r="K265" s="32"/>
      <c r="L265" s="33"/>
      <c r="M265" s="4"/>
    </row>
    <row r="266" spans="1:13" ht="10.5">
      <c r="A266" s="16"/>
      <c r="B266" s="85" t="s">
        <v>42</v>
      </c>
      <c r="C266" s="80">
        <f>+(C258-L255)/C258</f>
        <v>0.036393442622950745</v>
      </c>
      <c r="D266" s="18"/>
      <c r="E266" s="36"/>
      <c r="F266" s="36"/>
      <c r="G266" s="36"/>
      <c r="H266" s="36"/>
      <c r="I266" s="36"/>
      <c r="J266" s="36"/>
      <c r="K266" s="36"/>
      <c r="L266" s="37"/>
      <c r="M266" s="4"/>
    </row>
    <row r="267" spans="1:13" ht="10.5">
      <c r="A267" s="10"/>
      <c r="B267" s="86"/>
      <c r="C267" s="25"/>
      <c r="D267" s="78"/>
      <c r="E267" s="27"/>
      <c r="F267" s="27"/>
      <c r="G267" s="27"/>
      <c r="H267" s="27"/>
      <c r="I267" s="27"/>
      <c r="J267" s="27"/>
      <c r="K267" s="27"/>
      <c r="L267" s="28"/>
      <c r="M267" s="4"/>
    </row>
    <row r="268" spans="1:13" ht="10.5">
      <c r="A268" s="14"/>
      <c r="B268" s="50" t="s">
        <v>48</v>
      </c>
      <c r="C268" s="30">
        <f>AVERAGE(C215:C217,L215:L217)</f>
        <v>0.5568333333333334</v>
      </c>
      <c r="D268" s="48"/>
      <c r="E268" s="32"/>
      <c r="F268" s="32"/>
      <c r="G268" s="32"/>
      <c r="H268" s="32"/>
      <c r="I268" s="32"/>
      <c r="J268" s="32"/>
      <c r="K268" s="32"/>
      <c r="L268" s="33"/>
      <c r="M268" s="4"/>
    </row>
    <row r="269" spans="1:13" ht="10.5">
      <c r="A269" s="16"/>
      <c r="B269" s="85"/>
      <c r="C269" s="34"/>
      <c r="D269" s="66"/>
      <c r="E269" s="36"/>
      <c r="F269" s="36"/>
      <c r="G269" s="36"/>
      <c r="H269" s="36"/>
      <c r="I269" s="36"/>
      <c r="J269" s="36"/>
      <c r="K269" s="36"/>
      <c r="L269" s="37"/>
      <c r="M269" s="4"/>
    </row>
    <row r="270" spans="1:13" ht="10.5">
      <c r="A270" s="4"/>
      <c r="B270" s="50"/>
      <c r="C270" s="32"/>
      <c r="D270" s="48"/>
      <c r="E270" s="32"/>
      <c r="F270" s="32"/>
      <c r="G270" s="32"/>
      <c r="H270" s="32"/>
      <c r="I270" s="32"/>
      <c r="J270" s="32"/>
      <c r="K270" s="32"/>
      <c r="L270" s="32"/>
      <c r="M270" s="4"/>
    </row>
    <row r="271" spans="1:13" ht="10.5">
      <c r="A271" s="4"/>
      <c r="B271" s="50"/>
      <c r="C271" s="32"/>
      <c r="D271" s="48"/>
      <c r="E271" s="32"/>
      <c r="F271" s="32"/>
      <c r="G271" s="32"/>
      <c r="H271" s="32"/>
      <c r="I271" s="32"/>
      <c r="J271" s="32"/>
      <c r="K271" s="32"/>
      <c r="L271" s="32"/>
      <c r="M271" s="4"/>
    </row>
    <row r="272" spans="2:12" ht="10.5">
      <c r="B272" s="53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0.5">
      <c r="B273" s="53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0.5">
      <c r="B274" s="53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0.5">
      <c r="B275" s="53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0.5">
      <c r="B276" s="53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ht="10.5">
      <c r="B277" s="53"/>
    </row>
    <row r="278" ht="10.5">
      <c r="B278" s="53"/>
    </row>
    <row r="279" ht="10.5">
      <c r="B279" s="53"/>
    </row>
    <row r="280" ht="10.5">
      <c r="B280" s="53"/>
    </row>
    <row r="295" spans="1:9" ht="10.5">
      <c r="A295" s="4"/>
      <c r="B295" s="51" t="s">
        <v>44</v>
      </c>
      <c r="C295" s="94" t="s">
        <v>1</v>
      </c>
      <c r="H295" s="51" t="s">
        <v>54</v>
      </c>
      <c r="I295" s="94" t="s">
        <v>4</v>
      </c>
    </row>
    <row r="296" spans="1:9" ht="10.5">
      <c r="A296" s="4"/>
      <c r="B296" s="51" t="s">
        <v>45</v>
      </c>
      <c r="C296" s="94" t="s">
        <v>2</v>
      </c>
      <c r="E296" s="91"/>
      <c r="H296" s="51" t="s">
        <v>47</v>
      </c>
      <c r="I296" s="94" t="s">
        <v>7</v>
      </c>
    </row>
    <row r="297" spans="1:9" ht="10.5">
      <c r="A297" s="4"/>
      <c r="B297" s="51" t="s">
        <v>10</v>
      </c>
      <c r="C297" s="94" t="s">
        <v>3</v>
      </c>
      <c r="H297" s="51" t="s">
        <v>46</v>
      </c>
      <c r="I297" s="94" t="s">
        <v>11</v>
      </c>
    </row>
    <row r="298" ht="10.5">
      <c r="B298" s="53"/>
    </row>
    <row r="299" ht="15">
      <c r="G299" s="3" t="s">
        <v>30</v>
      </c>
    </row>
    <row r="300" spans="2:13" ht="12" thickBot="1">
      <c r="B300" s="2">
        <v>1</v>
      </c>
      <c r="C300" s="2">
        <v>2</v>
      </c>
      <c r="D300" s="2">
        <v>3</v>
      </c>
      <c r="E300" s="2">
        <v>4</v>
      </c>
      <c r="F300" s="2">
        <v>5</v>
      </c>
      <c r="G300" s="2">
        <v>6</v>
      </c>
      <c r="H300" s="2">
        <v>7</v>
      </c>
      <c r="I300" s="2">
        <v>8</v>
      </c>
      <c r="J300" s="2">
        <v>9</v>
      </c>
      <c r="K300" s="2">
        <v>10</v>
      </c>
      <c r="L300" s="2">
        <v>11</v>
      </c>
      <c r="M300" s="2">
        <v>12</v>
      </c>
    </row>
    <row r="301" spans="1:13" ht="10.5">
      <c r="A301" s="2" t="s">
        <v>20</v>
      </c>
      <c r="B301" s="5" t="s">
        <v>28</v>
      </c>
      <c r="C301" s="6" t="s">
        <v>28</v>
      </c>
      <c r="D301" s="6" t="s">
        <v>28</v>
      </c>
      <c r="E301" s="6" t="s">
        <v>28</v>
      </c>
      <c r="F301" s="6" t="s">
        <v>28</v>
      </c>
      <c r="G301" s="6" t="s">
        <v>28</v>
      </c>
      <c r="H301" s="6" t="s">
        <v>28</v>
      </c>
      <c r="I301" s="6" t="s">
        <v>28</v>
      </c>
      <c r="J301" s="6" t="s">
        <v>28</v>
      </c>
      <c r="K301" s="6" t="s">
        <v>28</v>
      </c>
      <c r="L301" s="6" t="s">
        <v>28</v>
      </c>
      <c r="M301" s="7" t="s">
        <v>28</v>
      </c>
    </row>
    <row r="302" spans="1:13" ht="10.5">
      <c r="A302" s="2" t="s">
        <v>21</v>
      </c>
      <c r="B302" s="9" t="s">
        <v>28</v>
      </c>
      <c r="C302" s="10" t="s">
        <v>33</v>
      </c>
      <c r="D302" s="11" t="s">
        <v>12</v>
      </c>
      <c r="E302" s="12" t="s">
        <v>13</v>
      </c>
      <c r="F302" s="11" t="s">
        <v>14</v>
      </c>
      <c r="G302" s="12" t="s">
        <v>15</v>
      </c>
      <c r="H302" s="11" t="s">
        <v>16</v>
      </c>
      <c r="I302" s="12" t="s">
        <v>17</v>
      </c>
      <c r="J302" s="11" t="s">
        <v>18</v>
      </c>
      <c r="K302" s="12" t="s">
        <v>19</v>
      </c>
      <c r="L302" s="11" t="s">
        <v>37</v>
      </c>
      <c r="M302" s="13" t="s">
        <v>28</v>
      </c>
    </row>
    <row r="303" spans="1:13" ht="10.5">
      <c r="A303" s="2" t="s">
        <v>22</v>
      </c>
      <c r="B303" s="9" t="s">
        <v>28</v>
      </c>
      <c r="C303" s="14" t="s">
        <v>33</v>
      </c>
      <c r="D303" s="15" t="s">
        <v>12</v>
      </c>
      <c r="E303" s="4" t="s">
        <v>13</v>
      </c>
      <c r="F303" s="15" t="s">
        <v>14</v>
      </c>
      <c r="G303" s="4" t="s">
        <v>15</v>
      </c>
      <c r="H303" s="15" t="s">
        <v>16</v>
      </c>
      <c r="I303" s="4" t="s">
        <v>17</v>
      </c>
      <c r="J303" s="15" t="s">
        <v>18</v>
      </c>
      <c r="K303" s="4" t="s">
        <v>19</v>
      </c>
      <c r="L303" s="15" t="s">
        <v>37</v>
      </c>
      <c r="M303" s="13" t="s">
        <v>28</v>
      </c>
    </row>
    <row r="304" spans="1:13" ht="10.5">
      <c r="A304" s="2" t="s">
        <v>23</v>
      </c>
      <c r="B304" s="9" t="s">
        <v>28</v>
      </c>
      <c r="C304" s="14" t="s">
        <v>33</v>
      </c>
      <c r="D304" s="15" t="s">
        <v>12</v>
      </c>
      <c r="E304" s="4" t="s">
        <v>13</v>
      </c>
      <c r="F304" s="15" t="s">
        <v>14</v>
      </c>
      <c r="G304" s="4" t="s">
        <v>15</v>
      </c>
      <c r="H304" s="15" t="s">
        <v>16</v>
      </c>
      <c r="I304" s="4" t="s">
        <v>17</v>
      </c>
      <c r="J304" s="15" t="s">
        <v>18</v>
      </c>
      <c r="K304" s="4" t="s">
        <v>19</v>
      </c>
      <c r="L304" s="15" t="s">
        <v>37</v>
      </c>
      <c r="M304" s="13" t="s">
        <v>28</v>
      </c>
    </row>
    <row r="305" spans="1:13" ht="10.5">
      <c r="A305" s="2" t="s">
        <v>24</v>
      </c>
      <c r="B305" s="9" t="s">
        <v>28</v>
      </c>
      <c r="C305" s="14" t="s">
        <v>33</v>
      </c>
      <c r="D305" s="15" t="s">
        <v>12</v>
      </c>
      <c r="E305" s="4" t="s">
        <v>13</v>
      </c>
      <c r="F305" s="15" t="s">
        <v>14</v>
      </c>
      <c r="G305" s="4" t="s">
        <v>15</v>
      </c>
      <c r="H305" s="15" t="s">
        <v>16</v>
      </c>
      <c r="I305" s="4" t="s">
        <v>17</v>
      </c>
      <c r="J305" s="15" t="s">
        <v>18</v>
      </c>
      <c r="K305" s="4" t="s">
        <v>19</v>
      </c>
      <c r="L305" s="15" t="s">
        <v>37</v>
      </c>
      <c r="M305" s="13" t="s">
        <v>28</v>
      </c>
    </row>
    <row r="306" spans="1:13" ht="10.5">
      <c r="A306" s="2" t="s">
        <v>25</v>
      </c>
      <c r="B306" s="9" t="s">
        <v>28</v>
      </c>
      <c r="C306" s="14" t="s">
        <v>33</v>
      </c>
      <c r="D306" s="15" t="s">
        <v>12</v>
      </c>
      <c r="E306" s="4" t="s">
        <v>13</v>
      </c>
      <c r="F306" s="15" t="s">
        <v>14</v>
      </c>
      <c r="G306" s="4" t="s">
        <v>15</v>
      </c>
      <c r="H306" s="15" t="s">
        <v>16</v>
      </c>
      <c r="I306" s="4" t="s">
        <v>17</v>
      </c>
      <c r="J306" s="15" t="s">
        <v>18</v>
      </c>
      <c r="K306" s="4" t="s">
        <v>19</v>
      </c>
      <c r="L306" s="15" t="s">
        <v>37</v>
      </c>
      <c r="M306" s="13" t="s">
        <v>28</v>
      </c>
    </row>
    <row r="307" spans="1:13" ht="10.5">
      <c r="A307" s="2" t="s">
        <v>26</v>
      </c>
      <c r="B307" s="9" t="s">
        <v>28</v>
      </c>
      <c r="C307" s="16" t="s">
        <v>33</v>
      </c>
      <c r="D307" s="17" t="s">
        <v>12</v>
      </c>
      <c r="E307" s="18" t="s">
        <v>13</v>
      </c>
      <c r="F307" s="17" t="s">
        <v>14</v>
      </c>
      <c r="G307" s="18" t="s">
        <v>15</v>
      </c>
      <c r="H307" s="17" t="s">
        <v>16</v>
      </c>
      <c r="I307" s="18" t="s">
        <v>17</v>
      </c>
      <c r="J307" s="17" t="s">
        <v>18</v>
      </c>
      <c r="K307" s="18" t="s">
        <v>19</v>
      </c>
      <c r="L307" s="17" t="s">
        <v>37</v>
      </c>
      <c r="M307" s="13" t="s">
        <v>28</v>
      </c>
    </row>
    <row r="308" spans="1:13" ht="12" thickBot="1">
      <c r="A308" s="2" t="s">
        <v>27</v>
      </c>
      <c r="B308" s="19" t="s">
        <v>28</v>
      </c>
      <c r="C308" s="20" t="s">
        <v>28</v>
      </c>
      <c r="D308" s="20" t="s">
        <v>28</v>
      </c>
      <c r="E308" s="20" t="s">
        <v>28</v>
      </c>
      <c r="F308" s="20" t="s">
        <v>28</v>
      </c>
      <c r="G308" s="20" t="s">
        <v>28</v>
      </c>
      <c r="H308" s="20" t="s">
        <v>28</v>
      </c>
      <c r="I308" s="20" t="s">
        <v>28</v>
      </c>
      <c r="J308" s="20" t="s">
        <v>28</v>
      </c>
      <c r="K308" s="20" t="s">
        <v>28</v>
      </c>
      <c r="L308" s="20" t="s">
        <v>28</v>
      </c>
      <c r="M308" s="21" t="s">
        <v>28</v>
      </c>
    </row>
    <row r="309" spans="2:13" ht="10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ht="15">
      <c r="G310" s="3" t="s">
        <v>31</v>
      </c>
    </row>
    <row r="311" spans="2:13" ht="12" thickBot="1">
      <c r="B311" s="2">
        <v>1</v>
      </c>
      <c r="C311" s="2">
        <v>2</v>
      </c>
      <c r="D311" s="2">
        <v>3</v>
      </c>
      <c r="E311" s="2">
        <v>4</v>
      </c>
      <c r="F311" s="2">
        <v>5</v>
      </c>
      <c r="G311" s="2">
        <v>6</v>
      </c>
      <c r="H311" s="2">
        <v>7</v>
      </c>
      <c r="I311" s="2">
        <v>8</v>
      </c>
      <c r="J311" s="2">
        <v>9</v>
      </c>
      <c r="K311" s="2">
        <v>10</v>
      </c>
      <c r="L311" s="2">
        <v>11</v>
      </c>
      <c r="M311" s="2">
        <v>12</v>
      </c>
    </row>
    <row r="312" spans="1:13" ht="10.5">
      <c r="A312" s="2" t="s">
        <v>20</v>
      </c>
      <c r="B312" s="41">
        <v>0.059</v>
      </c>
      <c r="C312" s="22">
        <v>0.065</v>
      </c>
      <c r="D312" s="22">
        <v>0.053</v>
      </c>
      <c r="E312" s="22">
        <v>0.052</v>
      </c>
      <c r="F312" s="22">
        <v>0.054</v>
      </c>
      <c r="G312" s="22">
        <v>0.052</v>
      </c>
      <c r="H312" s="22">
        <v>0.054</v>
      </c>
      <c r="I312" s="22">
        <v>0.053</v>
      </c>
      <c r="J312" s="22">
        <v>0.056</v>
      </c>
      <c r="K312" s="22">
        <v>0.053</v>
      </c>
      <c r="L312" s="22">
        <v>0.054</v>
      </c>
      <c r="M312" s="23">
        <v>0.051</v>
      </c>
    </row>
    <row r="313" spans="1:13" ht="10.5">
      <c r="A313" s="2" t="s">
        <v>21</v>
      </c>
      <c r="B313" s="24">
        <v>0.057</v>
      </c>
      <c r="C313" s="25">
        <v>0.513</v>
      </c>
      <c r="D313" s="26">
        <v>0.057</v>
      </c>
      <c r="E313" s="27">
        <v>0.056</v>
      </c>
      <c r="F313" s="26">
        <v>0.154</v>
      </c>
      <c r="G313" s="27">
        <v>0.302</v>
      </c>
      <c r="H313" s="26">
        <v>0.416</v>
      </c>
      <c r="I313" s="27">
        <v>0.485</v>
      </c>
      <c r="J313" s="26">
        <v>0.473</v>
      </c>
      <c r="K313" s="27">
        <v>0.457</v>
      </c>
      <c r="L313" s="26">
        <v>0.485</v>
      </c>
      <c r="M313" s="29">
        <v>0.05</v>
      </c>
    </row>
    <row r="314" spans="1:13" ht="10.5">
      <c r="A314" s="2" t="s">
        <v>22</v>
      </c>
      <c r="B314" s="24">
        <v>0.059</v>
      </c>
      <c r="C314" s="30">
        <v>0.488</v>
      </c>
      <c r="D314" s="31">
        <v>0.058</v>
      </c>
      <c r="E314" s="32">
        <v>0.056</v>
      </c>
      <c r="F314" s="31">
        <v>0.152</v>
      </c>
      <c r="G314" s="32">
        <v>0.326</v>
      </c>
      <c r="H314" s="31">
        <v>0.42</v>
      </c>
      <c r="I314" s="32">
        <v>0.46</v>
      </c>
      <c r="J314" s="31">
        <v>0.5</v>
      </c>
      <c r="K314" s="32">
        <v>0.438</v>
      </c>
      <c r="L314" s="31">
        <v>0.562</v>
      </c>
      <c r="M314" s="29">
        <v>0.059</v>
      </c>
    </row>
    <row r="315" spans="1:13" ht="10.5">
      <c r="A315" s="2" t="s">
        <v>23</v>
      </c>
      <c r="B315" s="24">
        <v>0.059</v>
      </c>
      <c r="C315" s="30">
        <v>0.516</v>
      </c>
      <c r="D315" s="31">
        <v>0.054</v>
      </c>
      <c r="E315" s="32">
        <v>0.056</v>
      </c>
      <c r="F315" s="31">
        <v>0.146</v>
      </c>
      <c r="G315" s="32">
        <v>0.326</v>
      </c>
      <c r="H315" s="31">
        <v>0.496</v>
      </c>
      <c r="I315" s="32">
        <v>0.447</v>
      </c>
      <c r="J315" s="31">
        <v>0.478</v>
      </c>
      <c r="K315" s="32">
        <v>0.455</v>
      </c>
      <c r="L315" s="31">
        <v>0.508</v>
      </c>
      <c r="M315" s="29">
        <v>0.051</v>
      </c>
    </row>
    <row r="316" spans="1:13" ht="10.5">
      <c r="A316" s="2" t="s">
        <v>24</v>
      </c>
      <c r="B316" s="24">
        <v>0</v>
      </c>
      <c r="C316" s="30">
        <v>0</v>
      </c>
      <c r="D316" s="31">
        <v>0</v>
      </c>
      <c r="E316" s="32">
        <v>0</v>
      </c>
      <c r="F316" s="31">
        <v>0</v>
      </c>
      <c r="G316" s="32">
        <v>0</v>
      </c>
      <c r="H316" s="31">
        <v>0</v>
      </c>
      <c r="I316" s="32">
        <v>0</v>
      </c>
      <c r="J316" s="31">
        <v>0</v>
      </c>
      <c r="K316" s="32">
        <v>0</v>
      </c>
      <c r="L316" s="31">
        <v>0</v>
      </c>
      <c r="M316" s="29">
        <v>0</v>
      </c>
    </row>
    <row r="317" spans="1:13" ht="10.5">
      <c r="A317" s="2" t="s">
        <v>25</v>
      </c>
      <c r="B317" s="24">
        <v>0</v>
      </c>
      <c r="C317" s="30">
        <v>0</v>
      </c>
      <c r="D317" s="31">
        <v>0.1</v>
      </c>
      <c r="E317" s="32">
        <v>0</v>
      </c>
      <c r="F317" s="31">
        <v>0</v>
      </c>
      <c r="G317" s="32">
        <v>0</v>
      </c>
      <c r="H317" s="31">
        <v>0</v>
      </c>
      <c r="I317" s="32">
        <v>0</v>
      </c>
      <c r="J317" s="31">
        <v>0</v>
      </c>
      <c r="K317" s="32">
        <v>0</v>
      </c>
      <c r="L317" s="31">
        <v>0</v>
      </c>
      <c r="M317" s="29">
        <v>0</v>
      </c>
    </row>
    <row r="318" spans="1:13" ht="10.5">
      <c r="A318" s="2" t="s">
        <v>26</v>
      </c>
      <c r="B318" s="24">
        <v>0</v>
      </c>
      <c r="C318" s="34">
        <v>0</v>
      </c>
      <c r="D318" s="35">
        <v>0</v>
      </c>
      <c r="E318" s="36">
        <v>0</v>
      </c>
      <c r="F318" s="35">
        <v>0</v>
      </c>
      <c r="G318" s="36">
        <v>0</v>
      </c>
      <c r="H318" s="35">
        <v>0</v>
      </c>
      <c r="I318" s="36">
        <v>0</v>
      </c>
      <c r="J318" s="35">
        <v>0</v>
      </c>
      <c r="K318" s="36">
        <v>0</v>
      </c>
      <c r="L318" s="35">
        <v>0</v>
      </c>
      <c r="M318" s="29">
        <v>0</v>
      </c>
    </row>
    <row r="319" spans="1:13" ht="12" thickBot="1">
      <c r="A319" s="2" t="s">
        <v>27</v>
      </c>
      <c r="B319" s="38">
        <v>0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40">
        <v>0</v>
      </c>
    </row>
    <row r="320" spans="2:13" ht="10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ht="15">
      <c r="G321" s="3" t="s">
        <v>32</v>
      </c>
    </row>
    <row r="322" spans="2:13" ht="12" thickBot="1">
      <c r="B322" s="2">
        <v>1</v>
      </c>
      <c r="C322" s="2">
        <v>2</v>
      </c>
      <c r="D322" s="2">
        <v>3</v>
      </c>
      <c r="E322" s="2">
        <v>4</v>
      </c>
      <c r="F322" s="2">
        <v>5</v>
      </c>
      <c r="G322" s="2">
        <v>6</v>
      </c>
      <c r="H322" s="2">
        <v>7</v>
      </c>
      <c r="I322" s="2">
        <v>8</v>
      </c>
      <c r="J322" s="2">
        <v>9</v>
      </c>
      <c r="K322" s="2">
        <v>10</v>
      </c>
      <c r="L322" s="2">
        <v>11</v>
      </c>
      <c r="M322" s="2">
        <v>12</v>
      </c>
    </row>
    <row r="323" spans="1:13" ht="10.5">
      <c r="A323" s="2" t="s">
        <v>20</v>
      </c>
      <c r="B323" s="41">
        <f>+B312-$D$39</f>
        <v>0.010499999999999982</v>
      </c>
      <c r="C323" s="22">
        <f aca="true" t="shared" si="33" ref="C323:M323">+C312-$D$39</f>
        <v>0.016499999999999987</v>
      </c>
      <c r="D323" s="22">
        <f t="shared" si="33"/>
        <v>0.004499999999999983</v>
      </c>
      <c r="E323" s="22">
        <f t="shared" si="33"/>
        <v>0.0034999999999999823</v>
      </c>
      <c r="F323" s="22">
        <f t="shared" si="33"/>
        <v>0.005499999999999984</v>
      </c>
      <c r="G323" s="22">
        <f t="shared" si="33"/>
        <v>0.0034999999999999823</v>
      </c>
      <c r="H323" s="22">
        <f t="shared" si="33"/>
        <v>0.005499999999999984</v>
      </c>
      <c r="I323" s="22">
        <f t="shared" si="33"/>
        <v>0.004499999999999983</v>
      </c>
      <c r="J323" s="22">
        <f t="shared" si="33"/>
        <v>0.007499999999999986</v>
      </c>
      <c r="K323" s="22">
        <f t="shared" si="33"/>
        <v>0.004499999999999983</v>
      </c>
      <c r="L323" s="22">
        <f t="shared" si="33"/>
        <v>0.005499999999999984</v>
      </c>
      <c r="M323" s="23">
        <f t="shared" si="33"/>
        <v>0.0024999999999999814</v>
      </c>
    </row>
    <row r="324" spans="1:13" ht="10.5">
      <c r="A324" s="2" t="s">
        <v>21</v>
      </c>
      <c r="B324" s="24">
        <f aca="true" t="shared" si="34" ref="B324:M330">+B313-$D$39</f>
        <v>0.008499999999999987</v>
      </c>
      <c r="C324" s="26">
        <f t="shared" si="34"/>
        <v>0.4645</v>
      </c>
      <c r="D324" s="26">
        <f t="shared" si="34"/>
        <v>0.008499999999999987</v>
      </c>
      <c r="E324" s="27">
        <f t="shared" si="34"/>
        <v>0.007499999999999986</v>
      </c>
      <c r="F324" s="26">
        <f t="shared" si="34"/>
        <v>0.10549999999999998</v>
      </c>
      <c r="G324" s="27">
        <f t="shared" si="34"/>
        <v>0.25349999999999995</v>
      </c>
      <c r="H324" s="26">
        <f t="shared" si="34"/>
        <v>0.36749999999999994</v>
      </c>
      <c r="I324" s="27">
        <f t="shared" si="34"/>
        <v>0.4365</v>
      </c>
      <c r="J324" s="26">
        <f t="shared" si="34"/>
        <v>0.4245</v>
      </c>
      <c r="K324" s="27">
        <f t="shared" si="34"/>
        <v>0.4085</v>
      </c>
      <c r="L324" s="26">
        <f t="shared" si="34"/>
        <v>0.4365</v>
      </c>
      <c r="M324" s="29">
        <f t="shared" si="34"/>
        <v>0.0014999999999999875</v>
      </c>
    </row>
    <row r="325" spans="1:13" ht="10.5">
      <c r="A325" s="2" t="s">
        <v>22</v>
      </c>
      <c r="B325" s="24">
        <f t="shared" si="34"/>
        <v>0.010499999999999982</v>
      </c>
      <c r="C325" s="31">
        <f t="shared" si="34"/>
        <v>0.4395</v>
      </c>
      <c r="D325" s="31">
        <f t="shared" si="34"/>
        <v>0.009499999999999988</v>
      </c>
      <c r="E325" s="32">
        <f t="shared" si="34"/>
        <v>0.007499999999999986</v>
      </c>
      <c r="F325" s="31">
        <f t="shared" si="34"/>
        <v>0.10349999999999998</v>
      </c>
      <c r="G325" s="32">
        <f t="shared" si="34"/>
        <v>0.27749999999999997</v>
      </c>
      <c r="H325" s="31">
        <f t="shared" si="34"/>
        <v>0.37149999999999994</v>
      </c>
      <c r="I325" s="32">
        <f t="shared" si="34"/>
        <v>0.4115</v>
      </c>
      <c r="J325" s="31">
        <f t="shared" si="34"/>
        <v>0.4515</v>
      </c>
      <c r="K325" s="32">
        <f t="shared" si="34"/>
        <v>0.38949999999999996</v>
      </c>
      <c r="L325" s="31">
        <f t="shared" si="34"/>
        <v>0.5135000000000001</v>
      </c>
      <c r="M325" s="29">
        <f t="shared" si="34"/>
        <v>0.010499999999999982</v>
      </c>
    </row>
    <row r="326" spans="1:13" ht="10.5">
      <c r="A326" s="2" t="s">
        <v>23</v>
      </c>
      <c r="B326" s="24">
        <f t="shared" si="34"/>
        <v>0.010499999999999982</v>
      </c>
      <c r="C326" s="31">
        <f t="shared" si="34"/>
        <v>0.4675</v>
      </c>
      <c r="D326" s="31">
        <f t="shared" si="34"/>
        <v>0.005499999999999984</v>
      </c>
      <c r="E326" s="32">
        <f t="shared" si="34"/>
        <v>0.007499999999999986</v>
      </c>
      <c r="F326" s="31">
        <f t="shared" si="34"/>
        <v>0.09749999999999998</v>
      </c>
      <c r="G326" s="32">
        <f t="shared" si="34"/>
        <v>0.27749999999999997</v>
      </c>
      <c r="H326" s="31">
        <f t="shared" si="34"/>
        <v>0.4475</v>
      </c>
      <c r="I326" s="32">
        <f t="shared" si="34"/>
        <v>0.39849999999999997</v>
      </c>
      <c r="J326" s="31">
        <f t="shared" si="34"/>
        <v>0.4295</v>
      </c>
      <c r="K326" s="32">
        <f t="shared" si="34"/>
        <v>0.4065</v>
      </c>
      <c r="L326" s="31">
        <f t="shared" si="34"/>
        <v>0.4595</v>
      </c>
      <c r="M326" s="29">
        <f t="shared" si="34"/>
        <v>0.0024999999999999814</v>
      </c>
    </row>
    <row r="327" spans="1:13" ht="10.5">
      <c r="A327" s="2" t="s">
        <v>24</v>
      </c>
      <c r="B327" s="24">
        <f t="shared" si="34"/>
        <v>-0.048500000000000015</v>
      </c>
      <c r="C327" s="31">
        <f t="shared" si="34"/>
        <v>-0.048500000000000015</v>
      </c>
      <c r="D327" s="31">
        <f t="shared" si="34"/>
        <v>-0.048500000000000015</v>
      </c>
      <c r="E327" s="32">
        <f t="shared" si="34"/>
        <v>-0.048500000000000015</v>
      </c>
      <c r="F327" s="31">
        <f t="shared" si="34"/>
        <v>-0.048500000000000015</v>
      </c>
      <c r="G327" s="32">
        <f t="shared" si="34"/>
        <v>-0.048500000000000015</v>
      </c>
      <c r="H327" s="31">
        <f t="shared" si="34"/>
        <v>-0.048500000000000015</v>
      </c>
      <c r="I327" s="32">
        <f t="shared" si="34"/>
        <v>-0.048500000000000015</v>
      </c>
      <c r="J327" s="31">
        <f t="shared" si="34"/>
        <v>-0.048500000000000015</v>
      </c>
      <c r="K327" s="32">
        <f t="shared" si="34"/>
        <v>-0.048500000000000015</v>
      </c>
      <c r="L327" s="31">
        <f t="shared" si="34"/>
        <v>-0.048500000000000015</v>
      </c>
      <c r="M327" s="29">
        <f t="shared" si="34"/>
        <v>-0.048500000000000015</v>
      </c>
    </row>
    <row r="328" spans="1:13" ht="10.5">
      <c r="A328" s="2" t="s">
        <v>25</v>
      </c>
      <c r="B328" s="24">
        <f t="shared" si="34"/>
        <v>-0.048500000000000015</v>
      </c>
      <c r="C328" s="31">
        <f t="shared" si="34"/>
        <v>-0.048500000000000015</v>
      </c>
      <c r="D328" s="31">
        <f t="shared" si="34"/>
        <v>0.05149999999999999</v>
      </c>
      <c r="E328" s="32">
        <f t="shared" si="34"/>
        <v>-0.048500000000000015</v>
      </c>
      <c r="F328" s="31">
        <f t="shared" si="34"/>
        <v>-0.048500000000000015</v>
      </c>
      <c r="G328" s="32">
        <f t="shared" si="34"/>
        <v>-0.048500000000000015</v>
      </c>
      <c r="H328" s="31">
        <f t="shared" si="34"/>
        <v>-0.048500000000000015</v>
      </c>
      <c r="I328" s="32">
        <f t="shared" si="34"/>
        <v>-0.048500000000000015</v>
      </c>
      <c r="J328" s="31">
        <f t="shared" si="34"/>
        <v>-0.048500000000000015</v>
      </c>
      <c r="K328" s="32">
        <f t="shared" si="34"/>
        <v>-0.048500000000000015</v>
      </c>
      <c r="L328" s="31">
        <f t="shared" si="34"/>
        <v>-0.048500000000000015</v>
      </c>
      <c r="M328" s="29">
        <f t="shared" si="34"/>
        <v>-0.048500000000000015</v>
      </c>
    </row>
    <row r="329" spans="1:13" ht="10.5">
      <c r="A329" s="2" t="s">
        <v>26</v>
      </c>
      <c r="B329" s="24">
        <f t="shared" si="34"/>
        <v>-0.048500000000000015</v>
      </c>
      <c r="C329" s="35">
        <f t="shared" si="34"/>
        <v>-0.048500000000000015</v>
      </c>
      <c r="D329" s="35">
        <f t="shared" si="34"/>
        <v>-0.048500000000000015</v>
      </c>
      <c r="E329" s="36">
        <f t="shared" si="34"/>
        <v>-0.048500000000000015</v>
      </c>
      <c r="F329" s="35">
        <f t="shared" si="34"/>
        <v>-0.048500000000000015</v>
      </c>
      <c r="G329" s="36">
        <f t="shared" si="34"/>
        <v>-0.048500000000000015</v>
      </c>
      <c r="H329" s="35">
        <f t="shared" si="34"/>
        <v>-0.048500000000000015</v>
      </c>
      <c r="I329" s="36">
        <f t="shared" si="34"/>
        <v>-0.048500000000000015</v>
      </c>
      <c r="J329" s="35">
        <f t="shared" si="34"/>
        <v>-0.048500000000000015</v>
      </c>
      <c r="K329" s="36">
        <f t="shared" si="34"/>
        <v>-0.048500000000000015</v>
      </c>
      <c r="L329" s="35">
        <f t="shared" si="34"/>
        <v>-0.048500000000000015</v>
      </c>
      <c r="M329" s="29">
        <f t="shared" si="34"/>
        <v>-0.048500000000000015</v>
      </c>
    </row>
    <row r="330" spans="1:13" ht="12" thickBot="1">
      <c r="A330" s="2" t="s">
        <v>27</v>
      </c>
      <c r="B330" s="38">
        <f>+B319-$D$39</f>
        <v>-0.048500000000000015</v>
      </c>
      <c r="C330" s="39">
        <v>0</v>
      </c>
      <c r="D330" s="39">
        <f t="shared" si="34"/>
        <v>-0.048500000000000015</v>
      </c>
      <c r="E330" s="39">
        <f t="shared" si="34"/>
        <v>-0.048500000000000015</v>
      </c>
      <c r="F330" s="39">
        <f t="shared" si="34"/>
        <v>-0.048500000000000015</v>
      </c>
      <c r="G330" s="39">
        <f t="shared" si="34"/>
        <v>-0.048500000000000015</v>
      </c>
      <c r="H330" s="39">
        <f t="shared" si="34"/>
        <v>-0.048500000000000015</v>
      </c>
      <c r="I330" s="39">
        <f t="shared" si="34"/>
        <v>-0.048500000000000015</v>
      </c>
      <c r="J330" s="39">
        <f t="shared" si="34"/>
        <v>-0.048500000000000015</v>
      </c>
      <c r="K330" s="39">
        <f t="shared" si="34"/>
        <v>-0.048500000000000015</v>
      </c>
      <c r="L330" s="39">
        <f t="shared" si="34"/>
        <v>-0.048500000000000015</v>
      </c>
      <c r="M330" s="40">
        <f t="shared" si="34"/>
        <v>-0.048500000000000015</v>
      </c>
    </row>
    <row r="331" spans="2:13" ht="10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2" ht="10.5">
      <c r="B332" s="4"/>
      <c r="C332" s="4"/>
      <c r="D332" s="4"/>
      <c r="F332" s="42"/>
      <c r="I332" s="42"/>
      <c r="L332" s="42"/>
    </row>
    <row r="333" spans="2:12" ht="10.5">
      <c r="B333" s="43"/>
      <c r="C333" s="49" t="s">
        <v>29</v>
      </c>
      <c r="D333" s="44">
        <f>+AVERAGE(B312:B315,C312:L312,M312:M315)</f>
        <v>0.05505555555555558</v>
      </c>
      <c r="F333" s="42"/>
      <c r="I333" s="42"/>
      <c r="L333" s="42"/>
    </row>
    <row r="334" spans="2:12" ht="10.5">
      <c r="B334" s="4"/>
      <c r="C334" s="4"/>
      <c r="D334" s="4"/>
      <c r="F334" s="42"/>
      <c r="I334" s="42"/>
      <c r="L334" s="42"/>
    </row>
    <row r="335" spans="2:12" ht="15">
      <c r="B335" s="4"/>
      <c r="C335" s="4"/>
      <c r="D335" s="4"/>
      <c r="F335" s="42"/>
      <c r="G335" s="3" t="s">
        <v>38</v>
      </c>
      <c r="I335" s="42"/>
      <c r="L335" s="42"/>
    </row>
    <row r="336" spans="2:13" ht="12" thickBot="1">
      <c r="B336" s="2">
        <v>1</v>
      </c>
      <c r="C336" s="2">
        <v>2</v>
      </c>
      <c r="D336" s="2">
        <v>3</v>
      </c>
      <c r="E336" s="2">
        <v>4</v>
      </c>
      <c r="F336" s="2">
        <v>5</v>
      </c>
      <c r="G336" s="2">
        <v>6</v>
      </c>
      <c r="H336" s="2">
        <v>7</v>
      </c>
      <c r="I336" s="2">
        <v>8</v>
      </c>
      <c r="J336" s="2">
        <v>9</v>
      </c>
      <c r="K336" s="2">
        <v>10</v>
      </c>
      <c r="L336" s="2">
        <v>11</v>
      </c>
      <c r="M336" s="2">
        <v>12</v>
      </c>
    </row>
    <row r="337" spans="1:13" ht="10.5">
      <c r="A337" s="2" t="s">
        <v>20</v>
      </c>
      <c r="B337" s="4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3"/>
    </row>
    <row r="338" spans="1:13" ht="10.5">
      <c r="A338" s="2" t="s">
        <v>21</v>
      </c>
      <c r="B338" s="24"/>
      <c r="C338" s="57">
        <f aca="true" t="shared" si="35" ref="C338:L343">+C324/$C$62</f>
        <v>1.822759973839111</v>
      </c>
      <c r="D338" s="56">
        <f t="shared" si="35"/>
        <v>0.033355134074558486</v>
      </c>
      <c r="E338" s="58">
        <f t="shared" si="35"/>
        <v>0.029431000654022186</v>
      </c>
      <c r="F338" s="56">
        <f t="shared" si="35"/>
        <v>0.41399607586657944</v>
      </c>
      <c r="G338" s="58">
        <f t="shared" si="35"/>
        <v>0.9947678221059515</v>
      </c>
      <c r="H338" s="56">
        <f t="shared" si="35"/>
        <v>1.4421190320470896</v>
      </c>
      <c r="I338" s="58">
        <f t="shared" si="35"/>
        <v>1.7128842380640943</v>
      </c>
      <c r="J338" s="56">
        <f t="shared" si="35"/>
        <v>1.6657946370176588</v>
      </c>
      <c r="K338" s="58">
        <f t="shared" si="35"/>
        <v>1.6030085022890779</v>
      </c>
      <c r="L338" s="56">
        <f t="shared" si="35"/>
        <v>1.7128842380640943</v>
      </c>
      <c r="M338" s="29"/>
    </row>
    <row r="339" spans="1:13" ht="10.5">
      <c r="A339" s="2" t="s">
        <v>22</v>
      </c>
      <c r="B339" s="24"/>
      <c r="C339" s="60">
        <f t="shared" si="35"/>
        <v>1.7246566383257034</v>
      </c>
      <c r="D339" s="64">
        <f t="shared" si="35"/>
        <v>0.03727926749509479</v>
      </c>
      <c r="E339" s="47">
        <f t="shared" si="35"/>
        <v>0.029431000654022186</v>
      </c>
      <c r="F339" s="64">
        <f t="shared" si="35"/>
        <v>0.40614780902550685</v>
      </c>
      <c r="G339" s="47">
        <f t="shared" si="35"/>
        <v>1.0889470241988228</v>
      </c>
      <c r="H339" s="64">
        <f t="shared" si="35"/>
        <v>1.4578155657292347</v>
      </c>
      <c r="I339" s="47">
        <f t="shared" si="35"/>
        <v>1.6147809025506867</v>
      </c>
      <c r="J339" s="64">
        <f t="shared" si="35"/>
        <v>1.7717462393721388</v>
      </c>
      <c r="K339" s="47">
        <f t="shared" si="35"/>
        <v>1.5284499672988883</v>
      </c>
      <c r="L339" s="64">
        <f t="shared" si="35"/>
        <v>2.01504251144539</v>
      </c>
      <c r="M339" s="29"/>
    </row>
    <row r="340" spans="1:13" ht="10.5">
      <c r="A340" s="2" t="s">
        <v>23</v>
      </c>
      <c r="B340" s="24"/>
      <c r="C340" s="60">
        <f t="shared" si="35"/>
        <v>1.8345323741007198</v>
      </c>
      <c r="D340" s="64">
        <f t="shared" si="35"/>
        <v>0.02158273381294958</v>
      </c>
      <c r="E340" s="47">
        <f t="shared" si="35"/>
        <v>0.029431000654022186</v>
      </c>
      <c r="F340" s="64">
        <f t="shared" si="35"/>
        <v>0.382603008502289</v>
      </c>
      <c r="G340" s="47">
        <f t="shared" si="35"/>
        <v>1.0889470241988228</v>
      </c>
      <c r="H340" s="64">
        <f t="shared" si="35"/>
        <v>1.7560497056899937</v>
      </c>
      <c r="I340" s="47">
        <f t="shared" si="35"/>
        <v>1.5637671680837149</v>
      </c>
      <c r="J340" s="64">
        <f t="shared" si="35"/>
        <v>1.6854153041203404</v>
      </c>
      <c r="K340" s="47">
        <f t="shared" si="35"/>
        <v>1.5951602354480052</v>
      </c>
      <c r="L340" s="64">
        <f t="shared" si="35"/>
        <v>1.8031393067364294</v>
      </c>
      <c r="M340" s="29"/>
    </row>
    <row r="341" spans="1:13" ht="10.5">
      <c r="A341" s="2" t="s">
        <v>24</v>
      </c>
      <c r="B341" s="24"/>
      <c r="C341" s="60">
        <f t="shared" si="35"/>
        <v>-0.19032047089601054</v>
      </c>
      <c r="D341" s="64">
        <f t="shared" si="35"/>
        <v>-0.19032047089601054</v>
      </c>
      <c r="E341" s="47">
        <f t="shared" si="35"/>
        <v>-0.19032047089601054</v>
      </c>
      <c r="F341" s="64">
        <f t="shared" si="35"/>
        <v>-0.19032047089601054</v>
      </c>
      <c r="G341" s="47">
        <f t="shared" si="35"/>
        <v>-0.19032047089601054</v>
      </c>
      <c r="H341" s="64">
        <f t="shared" si="35"/>
        <v>-0.19032047089601054</v>
      </c>
      <c r="I341" s="47">
        <f t="shared" si="35"/>
        <v>-0.19032047089601054</v>
      </c>
      <c r="J341" s="64">
        <f t="shared" si="35"/>
        <v>-0.19032047089601054</v>
      </c>
      <c r="K341" s="47">
        <f t="shared" si="35"/>
        <v>-0.19032047089601054</v>
      </c>
      <c r="L341" s="64">
        <f t="shared" si="35"/>
        <v>-0.19032047089601054</v>
      </c>
      <c r="M341" s="29"/>
    </row>
    <row r="342" spans="1:13" ht="10.5">
      <c r="A342" s="2" t="s">
        <v>25</v>
      </c>
      <c r="B342" s="24"/>
      <c r="C342" s="60">
        <f t="shared" si="35"/>
        <v>-0.19032047089601054</v>
      </c>
      <c r="D342" s="64">
        <f t="shared" si="35"/>
        <v>0.20209287115761934</v>
      </c>
      <c r="E342" s="47">
        <f t="shared" si="35"/>
        <v>-0.19032047089601054</v>
      </c>
      <c r="F342" s="64">
        <f t="shared" si="35"/>
        <v>-0.19032047089601054</v>
      </c>
      <c r="G342" s="47">
        <f t="shared" si="35"/>
        <v>-0.19032047089601054</v>
      </c>
      <c r="H342" s="64">
        <f t="shared" si="35"/>
        <v>-0.19032047089601054</v>
      </c>
      <c r="I342" s="47">
        <f t="shared" si="35"/>
        <v>-0.19032047089601054</v>
      </c>
      <c r="J342" s="64">
        <f t="shared" si="35"/>
        <v>-0.19032047089601054</v>
      </c>
      <c r="K342" s="47">
        <f t="shared" si="35"/>
        <v>-0.19032047089601054</v>
      </c>
      <c r="L342" s="64">
        <f t="shared" si="35"/>
        <v>-0.19032047089601054</v>
      </c>
      <c r="M342" s="29"/>
    </row>
    <row r="343" spans="1:13" ht="10.5">
      <c r="A343" s="2" t="s">
        <v>26</v>
      </c>
      <c r="B343" s="24"/>
      <c r="C343" s="62">
        <f t="shared" si="35"/>
        <v>-0.19032047089601054</v>
      </c>
      <c r="D343" s="65">
        <f t="shared" si="35"/>
        <v>-0.19032047089601054</v>
      </c>
      <c r="E343" s="63">
        <f t="shared" si="35"/>
        <v>-0.19032047089601054</v>
      </c>
      <c r="F343" s="65">
        <f t="shared" si="35"/>
        <v>-0.19032047089601054</v>
      </c>
      <c r="G343" s="63">
        <f t="shared" si="35"/>
        <v>-0.19032047089601054</v>
      </c>
      <c r="H343" s="65">
        <f t="shared" si="35"/>
        <v>-0.19032047089601054</v>
      </c>
      <c r="I343" s="63">
        <f t="shared" si="35"/>
        <v>-0.19032047089601054</v>
      </c>
      <c r="J343" s="65">
        <f t="shared" si="35"/>
        <v>-0.19032047089601054</v>
      </c>
      <c r="K343" s="63">
        <f t="shared" si="35"/>
        <v>-0.19032047089601054</v>
      </c>
      <c r="L343" s="65">
        <f t="shared" si="35"/>
        <v>-0.19032047089601054</v>
      </c>
      <c r="M343" s="29"/>
    </row>
    <row r="344" spans="1:13" ht="12" thickBot="1">
      <c r="A344" s="2" t="s">
        <v>27</v>
      </c>
      <c r="B344" s="38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40"/>
    </row>
    <row r="345" spans="2:13" ht="10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2" ht="10.5">
      <c r="A346" s="4"/>
      <c r="B346" s="51" t="s">
        <v>44</v>
      </c>
      <c r="C346" s="95" t="str">
        <f>+C295</f>
        <v>ECBC</v>
      </c>
      <c r="D346" s="4"/>
      <c r="E346" s="4"/>
      <c r="H346" s="51" t="s">
        <v>54</v>
      </c>
      <c r="I346" s="95" t="str">
        <f>+I295</f>
        <v>ECBC-3T3 Ia 0#</v>
      </c>
      <c r="L346" s="42"/>
    </row>
    <row r="347" spans="1:12" ht="10.5">
      <c r="A347" s="4"/>
      <c r="B347" s="51" t="s">
        <v>45</v>
      </c>
      <c r="C347" s="95" t="str">
        <f>+C296</f>
        <v>SLS</v>
      </c>
      <c r="D347" s="4"/>
      <c r="E347" s="4"/>
      <c r="H347" s="51" t="s">
        <v>47</v>
      </c>
      <c r="I347" s="95" t="str">
        <f>+I296</f>
        <v>090602-2</v>
      </c>
      <c r="L347" s="42"/>
    </row>
    <row r="348" spans="1:12" ht="10.5">
      <c r="A348" s="4"/>
      <c r="B348" s="51" t="s">
        <v>10</v>
      </c>
      <c r="C348" s="95" t="str">
        <f>+C297</f>
        <v>none</v>
      </c>
      <c r="D348" s="4"/>
      <c r="E348" s="4"/>
      <c r="H348" s="51" t="s">
        <v>46</v>
      </c>
      <c r="I348" s="95" t="str">
        <f>+I297</f>
        <v>SLS-B(50ug NR/ml 3hr)</v>
      </c>
      <c r="J348" s="4"/>
      <c r="K348" s="4"/>
      <c r="L348" s="42"/>
    </row>
    <row r="349" spans="1:12" ht="10.5">
      <c r="A349" s="4"/>
      <c r="B349" s="4"/>
      <c r="C349" s="4"/>
      <c r="D349" s="4"/>
      <c r="E349" s="4"/>
      <c r="F349" s="42"/>
      <c r="I349" s="42"/>
      <c r="L349" s="42"/>
    </row>
    <row r="350" spans="1:12" ht="12">
      <c r="A350" s="4"/>
      <c r="B350" s="4"/>
      <c r="C350" s="96" t="s">
        <v>33</v>
      </c>
      <c r="D350" s="97" t="s">
        <v>12</v>
      </c>
      <c r="E350" s="98" t="s">
        <v>13</v>
      </c>
      <c r="F350" s="99" t="s">
        <v>14</v>
      </c>
      <c r="G350" s="98" t="s">
        <v>15</v>
      </c>
      <c r="H350" s="98" t="s">
        <v>16</v>
      </c>
      <c r="I350" s="99" t="s">
        <v>17</v>
      </c>
      <c r="J350" s="98" t="s">
        <v>18</v>
      </c>
      <c r="K350" s="98" t="s">
        <v>19</v>
      </c>
      <c r="L350" s="100" t="s">
        <v>37</v>
      </c>
    </row>
    <row r="351" spans="1:13" ht="10.5">
      <c r="A351" s="43"/>
      <c r="B351" s="72" t="s">
        <v>0</v>
      </c>
      <c r="C351" s="73">
        <v>0</v>
      </c>
      <c r="D351" s="74">
        <v>100</v>
      </c>
      <c r="E351" s="74">
        <v>68</v>
      </c>
      <c r="F351" s="74">
        <v>46.3</v>
      </c>
      <c r="G351" s="74">
        <v>31.5</v>
      </c>
      <c r="H351" s="74">
        <v>21.4</v>
      </c>
      <c r="I351" s="74">
        <v>14.6</v>
      </c>
      <c r="J351" s="74">
        <v>9.9</v>
      </c>
      <c r="K351" s="74">
        <v>6.7</v>
      </c>
      <c r="L351" s="75">
        <v>0</v>
      </c>
      <c r="M351" s="46"/>
    </row>
    <row r="352" spans="1:13" ht="10.5">
      <c r="A352" s="14"/>
      <c r="B352" s="51"/>
      <c r="C352" s="10"/>
      <c r="D352" s="76"/>
      <c r="E352" s="12"/>
      <c r="F352" s="12"/>
      <c r="G352" s="12"/>
      <c r="H352" s="12"/>
      <c r="I352" s="12"/>
      <c r="J352" s="12"/>
      <c r="K352" s="12"/>
      <c r="L352" s="77"/>
      <c r="M352" s="4"/>
    </row>
    <row r="353" spans="1:13" ht="10.5">
      <c r="A353" s="14"/>
      <c r="B353" s="51" t="s">
        <v>34</v>
      </c>
      <c r="C353" s="30">
        <f aca="true" t="shared" si="36" ref="C353:L353">AVERAGE(C324:C326)</f>
        <v>0.4571666666666667</v>
      </c>
      <c r="D353" s="32">
        <f t="shared" si="36"/>
        <v>0.007833333333333319</v>
      </c>
      <c r="E353" s="32">
        <f t="shared" si="36"/>
        <v>0.007499999999999986</v>
      </c>
      <c r="F353" s="32">
        <f t="shared" si="36"/>
        <v>0.10216666666666664</v>
      </c>
      <c r="G353" s="32">
        <f t="shared" si="36"/>
        <v>0.26949999999999996</v>
      </c>
      <c r="H353" s="32">
        <f t="shared" si="36"/>
        <v>0.39549999999999996</v>
      </c>
      <c r="I353" s="32">
        <f t="shared" si="36"/>
        <v>0.4155</v>
      </c>
      <c r="J353" s="32">
        <f t="shared" si="36"/>
        <v>0.43516666666666665</v>
      </c>
      <c r="K353" s="32">
        <f t="shared" si="36"/>
        <v>0.40149999999999997</v>
      </c>
      <c r="L353" s="33">
        <f t="shared" si="36"/>
        <v>0.4698333333333333</v>
      </c>
      <c r="M353" s="4"/>
    </row>
    <row r="354" spans="1:13" ht="10.5">
      <c r="A354" s="16"/>
      <c r="B354" s="81" t="s">
        <v>35</v>
      </c>
      <c r="C354" s="34">
        <f aca="true" t="shared" si="37" ref="C354:L354">STDEV(C324:C326)</f>
        <v>0.015373136743466954</v>
      </c>
      <c r="D354" s="36">
        <f t="shared" si="37"/>
        <v>0.0020816659994661348</v>
      </c>
      <c r="E354" s="36">
        <f t="shared" si="37"/>
        <v>0</v>
      </c>
      <c r="F354" s="36">
        <f t="shared" si="37"/>
        <v>0.004163331998932269</v>
      </c>
      <c r="G354" s="36">
        <f t="shared" si="37"/>
        <v>0.013856406460551033</v>
      </c>
      <c r="H354" s="36">
        <f t="shared" si="37"/>
        <v>0.045077710678338614</v>
      </c>
      <c r="I354" s="36">
        <f t="shared" si="37"/>
        <v>0.019313207915827982</v>
      </c>
      <c r="J354" s="36">
        <f t="shared" si="37"/>
        <v>0.014364307617610175</v>
      </c>
      <c r="K354" s="36">
        <f t="shared" si="37"/>
        <v>0.01044030650891056</v>
      </c>
      <c r="L354" s="37">
        <f t="shared" si="37"/>
        <v>0.03952636251077673</v>
      </c>
      <c r="M354" s="4"/>
    </row>
    <row r="355" spans="1:13" ht="10.5">
      <c r="A355" s="10"/>
      <c r="B355" s="82"/>
      <c r="C355" s="25"/>
      <c r="D355" s="27"/>
      <c r="E355" s="27"/>
      <c r="F355" s="27"/>
      <c r="G355" s="27"/>
      <c r="H355" s="27"/>
      <c r="I355" s="27"/>
      <c r="J355" s="27"/>
      <c r="K355" s="27"/>
      <c r="L355" s="28"/>
      <c r="M355" s="4"/>
    </row>
    <row r="356" spans="1:13" ht="10.5">
      <c r="A356" s="14"/>
      <c r="B356" s="51" t="s">
        <v>40</v>
      </c>
      <c r="C356" s="30">
        <f>AVERAGE(C353,L353)</f>
        <v>0.4635</v>
      </c>
      <c r="D356" s="4"/>
      <c r="E356" s="32"/>
      <c r="F356" s="32"/>
      <c r="G356" s="32"/>
      <c r="H356" s="32"/>
      <c r="I356" s="32"/>
      <c r="J356" s="32"/>
      <c r="K356" s="54"/>
      <c r="L356" s="33"/>
      <c r="M356" s="4"/>
    </row>
    <row r="357" spans="1:13" ht="10.5">
      <c r="A357" s="14"/>
      <c r="B357" s="51" t="s">
        <v>43</v>
      </c>
      <c r="C357" s="30">
        <f>+D333</f>
        <v>0.05505555555555558</v>
      </c>
      <c r="D357" s="4"/>
      <c r="E357" s="32"/>
      <c r="F357" s="32"/>
      <c r="G357" s="32"/>
      <c r="H357" s="32"/>
      <c r="I357" s="32"/>
      <c r="J357" s="32"/>
      <c r="K357" s="54"/>
      <c r="L357" s="33"/>
      <c r="M357" s="4"/>
    </row>
    <row r="358" spans="1:13" ht="10.5">
      <c r="A358" s="16"/>
      <c r="B358" s="83"/>
      <c r="C358" s="30"/>
      <c r="D358" s="32"/>
      <c r="E358" s="32"/>
      <c r="F358" s="32"/>
      <c r="G358" s="32"/>
      <c r="H358" s="32"/>
      <c r="I358" s="32"/>
      <c r="J358" s="32"/>
      <c r="K358" s="54"/>
      <c r="L358" s="33"/>
      <c r="M358" s="4"/>
    </row>
    <row r="359" spans="1:13" ht="10.5">
      <c r="A359" s="10"/>
      <c r="B359" s="82" t="s">
        <v>39</v>
      </c>
      <c r="C359" s="57">
        <f aca="true" t="shared" si="38" ref="C359:L360">+C353/$C$62</f>
        <v>1.7939829954218447</v>
      </c>
      <c r="D359" s="58">
        <f t="shared" si="38"/>
        <v>0.030739045127534285</v>
      </c>
      <c r="E359" s="58">
        <f t="shared" si="38"/>
        <v>0.029431000654022186</v>
      </c>
      <c r="F359" s="58">
        <f t="shared" si="38"/>
        <v>0.40091563113145845</v>
      </c>
      <c r="G359" s="58">
        <f t="shared" si="38"/>
        <v>1.0575539568345325</v>
      </c>
      <c r="H359" s="58">
        <f t="shared" si="38"/>
        <v>1.551994767822106</v>
      </c>
      <c r="I359" s="58">
        <f t="shared" si="38"/>
        <v>1.630477436232832</v>
      </c>
      <c r="J359" s="58">
        <f t="shared" si="38"/>
        <v>1.707652060170046</v>
      </c>
      <c r="K359" s="58">
        <f t="shared" si="38"/>
        <v>1.5755395683453237</v>
      </c>
      <c r="L359" s="59">
        <f t="shared" si="38"/>
        <v>1.8436886854153043</v>
      </c>
      <c r="M359" s="4"/>
    </row>
    <row r="360" spans="1:13" ht="10.5">
      <c r="A360" s="14"/>
      <c r="B360" s="52" t="s">
        <v>35</v>
      </c>
      <c r="C360" s="60">
        <f t="shared" si="38"/>
        <v>0.060326239673513235</v>
      </c>
      <c r="D360" s="47">
        <f t="shared" si="38"/>
        <v>0.008168735118899156</v>
      </c>
      <c r="E360" s="47">
        <f t="shared" si="38"/>
        <v>0</v>
      </c>
      <c r="F360" s="47">
        <f t="shared" si="38"/>
        <v>0.01633747023779831</v>
      </c>
      <c r="G360" s="47">
        <f t="shared" si="38"/>
        <v>0.05437438768038339</v>
      </c>
      <c r="H360" s="47">
        <f t="shared" si="38"/>
        <v>0.17689095099413454</v>
      </c>
      <c r="I360" s="47">
        <f t="shared" si="38"/>
        <v>0.07578760464026678</v>
      </c>
      <c r="J360" s="47">
        <f t="shared" si="38"/>
        <v>0.056367459585128225</v>
      </c>
      <c r="K360" s="47">
        <f t="shared" si="38"/>
        <v>0.04096915569225858</v>
      </c>
      <c r="L360" s="61">
        <f t="shared" si="38"/>
        <v>0.155106720120772</v>
      </c>
      <c r="M360" s="4"/>
    </row>
    <row r="361" spans="1:13" ht="10.5">
      <c r="A361" s="16"/>
      <c r="B361" s="81" t="s">
        <v>36</v>
      </c>
      <c r="C361" s="80">
        <f>+C360/C359</f>
        <v>0.03362698522085371</v>
      </c>
      <c r="D361" s="66">
        <f aca="true" t="shared" si="39" ref="D361:L361">+D360/D359</f>
        <v>0.2657445956765283</v>
      </c>
      <c r="E361" s="66">
        <f t="shared" si="39"/>
        <v>0</v>
      </c>
      <c r="F361" s="66">
        <f t="shared" si="39"/>
        <v>0.04075039476932074</v>
      </c>
      <c r="G361" s="66">
        <f t="shared" si="39"/>
        <v>0.05141523733043055</v>
      </c>
      <c r="H361" s="66">
        <f t="shared" si="39"/>
        <v>0.11397651246103317</v>
      </c>
      <c r="I361" s="66">
        <f t="shared" si="39"/>
        <v>0.046481848172871196</v>
      </c>
      <c r="J361" s="66">
        <f t="shared" si="39"/>
        <v>0.03300874979152089</v>
      </c>
      <c r="K361" s="66">
        <f t="shared" si="39"/>
        <v>0.02600325406951572</v>
      </c>
      <c r="L361" s="93">
        <f t="shared" si="39"/>
        <v>0.08412847643301184</v>
      </c>
      <c r="M361" s="4"/>
    </row>
    <row r="362" spans="1:13" ht="10.5">
      <c r="A362" s="10"/>
      <c r="B362" s="84"/>
      <c r="C362" s="30"/>
      <c r="D362" s="32"/>
      <c r="E362" s="32"/>
      <c r="F362" s="32"/>
      <c r="G362" s="32"/>
      <c r="H362" s="32"/>
      <c r="I362" s="32"/>
      <c r="J362" s="32"/>
      <c r="K362" s="32"/>
      <c r="L362" s="33"/>
      <c r="M362" s="4"/>
    </row>
    <row r="363" spans="1:13" ht="10.5">
      <c r="A363" s="14"/>
      <c r="B363" s="50" t="s">
        <v>41</v>
      </c>
      <c r="C363" s="79">
        <f>+(C356-C353)/C356</f>
        <v>0.013664149586479615</v>
      </c>
      <c r="D363" s="4"/>
      <c r="E363" s="32"/>
      <c r="F363" s="32"/>
      <c r="G363" s="32"/>
      <c r="H363" s="32"/>
      <c r="I363" s="32"/>
      <c r="J363" s="32"/>
      <c r="K363" s="32"/>
      <c r="L363" s="33"/>
      <c r="M363" s="4"/>
    </row>
    <row r="364" spans="1:13" ht="10.5">
      <c r="A364" s="16"/>
      <c r="B364" s="85" t="s">
        <v>42</v>
      </c>
      <c r="C364" s="80">
        <f>+(C356-L353)/C356</f>
        <v>-0.013664149586479615</v>
      </c>
      <c r="D364" s="18"/>
      <c r="E364" s="36"/>
      <c r="F364" s="36"/>
      <c r="G364" s="36"/>
      <c r="H364" s="36"/>
      <c r="I364" s="36"/>
      <c r="J364" s="36"/>
      <c r="K364" s="36"/>
      <c r="L364" s="37"/>
      <c r="M364" s="4"/>
    </row>
    <row r="365" spans="1:13" ht="10.5">
      <c r="A365" s="10"/>
      <c r="B365" s="86"/>
      <c r="C365" s="25"/>
      <c r="D365" s="78"/>
      <c r="E365" s="27"/>
      <c r="F365" s="27"/>
      <c r="G365" s="27"/>
      <c r="H365" s="27"/>
      <c r="I365" s="27"/>
      <c r="J365" s="27"/>
      <c r="K365" s="27"/>
      <c r="L365" s="28"/>
      <c r="M365" s="4"/>
    </row>
    <row r="366" spans="1:13" ht="10.5">
      <c r="A366" s="14"/>
      <c r="B366" s="50" t="s">
        <v>48</v>
      </c>
      <c r="C366" s="30">
        <f>AVERAGE(C313:C315,L313:L315)</f>
        <v>0.512</v>
      </c>
      <c r="D366" s="48"/>
      <c r="E366" s="32"/>
      <c r="F366" s="32"/>
      <c r="G366" s="32"/>
      <c r="H366" s="32"/>
      <c r="I366" s="32"/>
      <c r="J366" s="32"/>
      <c r="K366" s="32"/>
      <c r="L366" s="33"/>
      <c r="M366" s="4"/>
    </row>
    <row r="367" spans="1:13" ht="10.5">
      <c r="A367" s="16"/>
      <c r="B367" s="85"/>
      <c r="C367" s="34"/>
      <c r="D367" s="66"/>
      <c r="E367" s="36"/>
      <c r="F367" s="36"/>
      <c r="G367" s="36"/>
      <c r="H367" s="36"/>
      <c r="I367" s="36"/>
      <c r="J367" s="36"/>
      <c r="K367" s="36"/>
      <c r="L367" s="37"/>
      <c r="M367" s="4"/>
    </row>
    <row r="368" spans="1:13" ht="10.5">
      <c r="A368" s="4"/>
      <c r="B368" s="50"/>
      <c r="C368" s="32"/>
      <c r="D368" s="48"/>
      <c r="E368" s="32"/>
      <c r="F368" s="32"/>
      <c r="G368" s="32"/>
      <c r="H368" s="32"/>
      <c r="I368" s="32"/>
      <c r="J368" s="32"/>
      <c r="K368" s="32"/>
      <c r="L368" s="32"/>
      <c r="M368" s="4"/>
    </row>
    <row r="369" spans="1:13" ht="10.5">
      <c r="A369" s="4"/>
      <c r="B369" s="50"/>
      <c r="C369" s="32"/>
      <c r="D369" s="48"/>
      <c r="E369" s="32"/>
      <c r="F369" s="32"/>
      <c r="G369" s="32"/>
      <c r="H369" s="32"/>
      <c r="I369" s="32"/>
      <c r="J369" s="32"/>
      <c r="K369" s="32"/>
      <c r="L369" s="32"/>
      <c r="M369" s="4"/>
    </row>
    <row r="370" spans="2:12" ht="10.5">
      <c r="B370" s="53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2:12" ht="10.5">
      <c r="B371" s="53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2:12" ht="10.5">
      <c r="B372" s="53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2:12" ht="10.5">
      <c r="B373" s="53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2:12" ht="10.5">
      <c r="B374" s="53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ht="10.5">
      <c r="B375" s="53"/>
    </row>
    <row r="376" ht="10.5">
      <c r="B376" s="53"/>
    </row>
    <row r="377" ht="10.5">
      <c r="B377" s="53"/>
    </row>
    <row r="378" ht="10.5">
      <c r="B378" s="53"/>
    </row>
  </sheetData>
  <sheetProtection/>
  <printOptions/>
  <pageMargins left="1.25" right="1" top="1" bottom="1" header="0.5" footer="0.5"/>
  <pageSetup firstPageNumber="27" useFirstPageNumber="1" horizontalDpi="600" verticalDpi="600" orientation="portrait" scale="73"/>
  <headerFooter alignWithMargins="0">
    <oddHeader>&amp;L&amp;"Times New Roman,Italic"&amp;14In Vitro Cytotoxicity Test Methods BRD Appendix E4
&amp;C
&amp;R&amp;"Times New Roman,Italic"&amp;14 November 2006</oddHeader>
    <oddFooter>&amp;C&amp;"Times New Roman,Regular"&amp;14E-&amp;P</oddFooter>
  </headerFooter>
  <rowBreaks count="7" manualBreakCount="7">
    <brk id="51" max="12" man="1"/>
    <brk id="98" max="12" man="1"/>
    <brk id="149" max="12" man="1"/>
    <brk id="196" max="12" man="1"/>
    <brk id="247" max="12" man="1"/>
    <brk id="294" max="12" man="1"/>
    <brk id="34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Institute for In Vitro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Catherine Sprankle</cp:lastModifiedBy>
  <cp:lastPrinted>2005-11-22T20:19:56Z</cp:lastPrinted>
  <dcterms:created xsi:type="dcterms:W3CDTF">1999-11-12T13:13:11Z</dcterms:created>
  <dcterms:modified xsi:type="dcterms:W3CDTF">2013-04-08T19:55:09Z</dcterms:modified>
  <cp:category/>
  <cp:version/>
  <cp:contentType/>
  <cp:contentStatus/>
</cp:coreProperties>
</file>